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2" windowHeight="8436" tabRatio="1000" activeTab="3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Depasquale F." sheetId="7" state="hidden" r:id="rId7"/>
    <sheet name="Farrugia Frendo C." sheetId="8" state="hidden" r:id="rId8"/>
    <sheet name="Astrid-May Grima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Nadine Lia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Victor George Axiaq" sheetId="19" state="hidden" r:id="rId19"/>
    <sheet name="mag. 3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Bugeja A.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Kriminal (Superjuri)" sheetId="28" state="hidden" r:id="rId28"/>
    <sheet name="Kriminal (Appelli Superjuri)" sheetId="29" state="hidden" r:id="rId29"/>
    <sheet name="Kriminal (Appelli Inferjuri)" sheetId="30" state="hidden" r:id="rId30"/>
  </sheets>
  <externalReferences>
    <externalReference r:id="rId33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<sst xmlns="http://schemas.openxmlformats.org/spreadsheetml/2006/main" count="1437" uniqueCount="218">
  <si>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</si>
  <si>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</si>
  <si>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</si>
  <si>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</si>
  <si>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</si>
  <si>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</si>
  <si>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</si>
  <si>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</si>
  <si>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</si>
  <si>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</si>
  <si>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</si>
  <si>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</si>
  <si>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</si>
  <si>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</si>
  <si>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</si>
  <si>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</si>
  <si>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</si>
  <si>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</si>
  <si>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</si>
  <si>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</si>
  <si>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</si>
  <si>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</si>
  <si>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</si>
  <si>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</si>
  <si>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</si>
  <si>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</si>
  <si>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</si>
  <si>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</si>
  <si>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</si>
  <si>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</si>
  <si>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</si>
  <si>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</si>
  <si>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</si>
  <si>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</si>
  <si>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</si>
  <si>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</si>
  <si>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</si>
  <si>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</si>
  <si>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</si>
  <si>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</si>
  <si>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</si>
  <si>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</si>
  <si>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</si>
  <si>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</si>
  <si>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</si>
  <si>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</si>
  <si>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</si>
  <si>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</si>
  <si>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</si>
  <si>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</si>
  <si>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</si>
  <si>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</si>
  <si>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</si>
  <si>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</si>
  <si>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</si>
  <si>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</si>
  <si>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</si>
  <si>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</si>
  <si>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</si>
  <si>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</si>
  <si>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Magistrat Dr. Antonio Giovanni Vella LL.D.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</si>
  <si>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</si>
  <si>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</si>
  <si>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</si>
  <si>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</si>
  <si>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</si>
  <si>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</si>
  <si>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</si>
  <si>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</si>
  <si>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</si>
  <si>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</si>
  <si>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</si>
  <si>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</si>
  <si>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</si>
  <si>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</si>
  <si>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</si>
  <si>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</si>
  <si>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</si>
  <si>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</si>
  <si>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</si>
  <si>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</si>
  <si>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</si>
  <si>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</si>
  <si>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</si>
  <si>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</si>
  <si>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</si>
  <si>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</si>
  <si>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</si>
  <si>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</si>
  <si>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</si>
  <si>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</si>
  <si>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</si>
  <si>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</si>
  <si>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</si>
  <si>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</si>
  <si>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</si>
  <si>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</si>
  <si>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</si>
  <si>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</si>
  <si>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</si>
  <si>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</si>
  <si>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</si>
  <si>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</si>
  <si>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</si>
  <si>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</si>
  <si>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</si>
  <si>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</si>
  <si>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</si>
  <si>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</si>
  <si>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</si>
  <si>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</si>
  <si>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</si>
  <si>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</si>
  <si>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</si>
  <si>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</si>
  <si>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</si>
  <si>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</si>
  <si>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</si>
  <si>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</si>
  <si>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</si>
  <si>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</si>
  <si>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</si>
  <si>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</si>
  <si>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</si>
  <si>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</si>
  <si>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</si>
  <si>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</si>
  <si>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</si>
  <si>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</si>
  <si>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</si>
  <si>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</si>
  <si>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</si>
  <si>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</si>
  <si>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</si>
  <si>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</si>
  <si>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</si>
  <si>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</si>
  <si>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</si>
  <si>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</si>
  <si>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Magistrat Dr. Francesco Depasquale LL.D.</t>
  </si>
  <si>
    <t>FRANCESCO DEPASQUALE</t>
  </si>
  <si>
    <t>JOSETTE DEMICOLI</t>
  </si>
  <si>
    <t>NEVILLE CAMILLERI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</si>
  <si>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</si>
  <si>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</si>
  <si>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</si>
  <si>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CAROL PERALTA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</si>
  <si>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</si>
  <si>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</si>
  <si>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</si>
  <si>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</si>
  <si>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</si>
  <si>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</si>
  <si>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</si>
  <si>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</si>
  <si>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Magistrat Dr. Aaron Bugeja LL.D.</t>
  </si>
  <si>
    <t>Magistrat Dr. Charmaine Galea LL.D.</t>
  </si>
  <si>
    <t>AARON BUGEJA</t>
  </si>
  <si>
    <t>CHARMAINE GALEA</t>
  </si>
  <si>
    <t>Galea C.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</si>
  <si>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</si>
  <si>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</si>
  <si>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</si>
  <si>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</si>
  <si>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</si>
  <si>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</si>
  <si>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</si>
  <si>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</si>
  <si>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</si>
  <si>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</si>
  <si>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</si>
  <si>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Maġ. Dr. Joseph. Mifsud LL.D</t>
  </si>
  <si>
    <t>Magistrat Dr. Monica Vella LL.D.</t>
  </si>
  <si>
    <t>GIOV. GRIXTI</t>
  </si>
  <si>
    <t>Edwina Grima</t>
  </si>
  <si>
    <t>Giov. Grixti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</si>
  <si>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</si>
  <si>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</si>
  <si>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</si>
  <si>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</si>
  <si>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</si>
  <si>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</si>
  <si>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</si>
  <si>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</si>
  <si>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</si>
  <si>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</si>
  <si>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</si>
  <si>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</si>
  <si>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 xml:space="preserve">  1 Azzopardi Joseph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</si>
  <si>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</si>
  <si>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</si>
  <si>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</si>
  <si>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</si>
  <si>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</si>
  <si>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</si>
  <si>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</si>
  <si>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</si>
  <si>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</si>
  <si>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</si>
  <si>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</si>
  <si>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Grech S.</t>
  </si>
  <si>
    <t>Consuelo Scerri Herrera</t>
  </si>
  <si>
    <t>Direttur Qrati Rachel Montebelloi</t>
  </si>
  <si>
    <t>C. Scerri Herrera</t>
  </si>
  <si>
    <t>Magistrat Dr. Nadine Lia LL.D</t>
  </si>
  <si>
    <t>Magistrat Dr. Victor George Axiaq LL.D.</t>
  </si>
  <si>
    <t>NADINE LIA</t>
  </si>
  <si>
    <t>VICTOR GEORGE AXIAQ</t>
  </si>
  <si>
    <t>Aaron Bugeja</t>
  </si>
  <si>
    <t>Nadine Lia</t>
  </si>
  <si>
    <t>Victor George Axiaq</t>
  </si>
  <si>
    <t>Mark Chetcuti</t>
  </si>
  <si>
    <t>Imh. C. Scerri Herrera</t>
  </si>
  <si>
    <t>C. Scerri Herrera (G)</t>
  </si>
  <si>
    <t>Jannar 2021</t>
  </si>
  <si>
    <t>*</t>
  </si>
  <si>
    <t>sar recount</t>
  </si>
  <si>
    <t>Money Laundering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</si>
</sst>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9" fontId="0" fillId="0" borderId="19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33" borderId="26" xfId="0" applyFill="1" applyBorder="1" applyAlignment="1" applyProtection="1" quotePrefix="1">
      <alignment/>
      <protection/>
    </xf>
    <xf numFmtId="0" fontId="18" fillId="0" borderId="0" xfId="0" applyFont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3" fillId="0" borderId="10" xfId="0" applyNumberFormat="1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4" fillId="34" borderId="29" xfId="0" applyFont="1" applyFill="1" applyBorder="1" applyAlignment="1" applyProtection="1">
      <alignment horizontal="center"/>
      <protection hidden="1"/>
    </xf>
    <xf numFmtId="0" fontId="14" fillId="34" borderId="12" xfId="0" applyFont="1" applyFill="1" applyBorder="1" applyAlignment="1" applyProtection="1">
      <alignment horizontal="center"/>
      <protection hidden="1"/>
    </xf>
    <xf numFmtId="0" fontId="14" fillId="34" borderId="11" xfId="0" applyFont="1" applyFill="1" applyBorder="1" applyAlignment="1" applyProtection="1">
      <alignment horizontal="center"/>
      <protection hidden="1"/>
    </xf>
    <xf numFmtId="0" fontId="14" fillId="34" borderId="30" xfId="0" applyFont="1" applyFill="1" applyBorder="1" applyAlignment="1" applyProtection="1">
      <alignment horizontal="center"/>
      <protection hidden="1"/>
    </xf>
    <xf numFmtId="0" fontId="14" fillId="34" borderId="31" xfId="0" applyFont="1" applyFill="1" applyBorder="1" applyAlignment="1" applyProtection="1">
      <alignment horizontal="center"/>
      <protection hidden="1"/>
    </xf>
    <xf numFmtId="0" fontId="8" fillId="34" borderId="10" xfId="0" applyFont="1" applyFill="1" applyBorder="1" applyAlignment="1" applyProtection="1">
      <alignment horizontal="center"/>
      <protection hidden="1"/>
    </xf>
    <xf numFmtId="0" fontId="14" fillId="34" borderId="32" xfId="0" applyFont="1" applyFill="1" applyBorder="1" applyAlignment="1" applyProtection="1">
      <alignment horizontal="center"/>
      <protection hidden="1"/>
    </xf>
    <xf numFmtId="0" fontId="14" fillId="34" borderId="33" xfId="0" applyFont="1" applyFill="1" applyBorder="1" applyAlignment="1" applyProtection="1">
      <alignment horizontal="center"/>
      <protection hidden="1"/>
    </xf>
    <xf numFmtId="0" fontId="14" fillId="35" borderId="29" xfId="0" applyFont="1" applyFill="1" applyBorder="1" applyAlignment="1" applyProtection="1">
      <alignment horizontal="center"/>
      <protection hidden="1"/>
    </xf>
    <xf numFmtId="0" fontId="14" fillId="35" borderId="12" xfId="0" applyFont="1" applyFill="1" applyBorder="1" applyAlignment="1" applyProtection="1">
      <alignment horizontal="center"/>
      <protection hidden="1"/>
    </xf>
    <xf numFmtId="0" fontId="14" fillId="35" borderId="11" xfId="0" applyFont="1" applyFill="1" applyBorder="1" applyAlignment="1" applyProtection="1">
      <alignment horizontal="center"/>
      <protection hidden="1"/>
    </xf>
    <xf numFmtId="0" fontId="14" fillId="35" borderId="34" xfId="0" applyFont="1" applyFill="1" applyBorder="1" applyAlignment="1" applyProtection="1">
      <alignment horizontal="center"/>
      <protection hidden="1"/>
    </xf>
    <xf numFmtId="0" fontId="14" fillId="35" borderId="35" xfId="0" applyFont="1" applyFill="1" applyBorder="1" applyAlignment="1" applyProtection="1">
      <alignment horizontal="center"/>
      <protection hidden="1"/>
    </xf>
    <xf numFmtId="0" fontId="8" fillId="35" borderId="0" xfId="0" applyFont="1" applyFill="1" applyBorder="1" applyAlignment="1" applyProtection="1">
      <alignment horizontal="center"/>
      <protection hidden="1"/>
    </xf>
    <xf numFmtId="0" fontId="14" fillId="35" borderId="17" xfId="0" applyFont="1" applyFill="1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5" borderId="34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/>
      <protection hidden="1"/>
    </xf>
    <xf numFmtId="0" fontId="0" fillId="34" borderId="37" xfId="0" applyFill="1" applyBorder="1" applyAlignment="1" applyProtection="1">
      <alignment/>
      <protection hidden="1"/>
    </xf>
    <xf numFmtId="0" fontId="2" fillId="34" borderId="37" xfId="0" applyFont="1" applyFill="1" applyBorder="1" applyAlignment="1" applyProtection="1">
      <alignment horizontal="right"/>
      <protection hidden="1"/>
    </xf>
    <xf numFmtId="0" fontId="2" fillId="34" borderId="38" xfId="0" applyFont="1" applyFill="1" applyBorder="1" applyAlignment="1" applyProtection="1">
      <alignment horizontal="center"/>
      <protection hidden="1"/>
    </xf>
    <xf numFmtId="0" fontId="2" fillId="34" borderId="37" xfId="0" applyFont="1" applyFill="1" applyBorder="1" applyAlignment="1" applyProtection="1">
      <alignment horizontal="center"/>
      <protection hidden="1"/>
    </xf>
    <xf numFmtId="0" fontId="2" fillId="34" borderId="36" xfId="0" applyFont="1" applyFill="1" applyBorder="1" applyAlignment="1" applyProtection="1">
      <alignment horizontal="center"/>
      <protection hidden="1"/>
    </xf>
    <xf numFmtId="0" fontId="2" fillId="34" borderId="39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6" borderId="38" xfId="0" applyFill="1" applyBorder="1" applyAlignment="1" applyProtection="1">
      <alignment horizontal="center"/>
      <protection hidden="1"/>
    </xf>
    <xf numFmtId="0" fontId="0" fillId="36" borderId="37" xfId="0" applyFill="1" applyBorder="1" applyAlignment="1" applyProtection="1">
      <alignment horizontal="center"/>
      <protection hidden="1"/>
    </xf>
    <xf numFmtId="0" fontId="0" fillId="36" borderId="36" xfId="0" applyFill="1" applyBorder="1" applyAlignment="1" applyProtection="1">
      <alignment horizontal="center"/>
      <protection hidden="1"/>
    </xf>
    <xf numFmtId="0" fontId="2" fillId="36" borderId="39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35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6" borderId="29" xfId="0" applyFill="1" applyBorder="1" applyAlignment="1" applyProtection="1">
      <alignment horizontal="center"/>
      <protection hidden="1"/>
    </xf>
    <xf numFmtId="0" fontId="0" fillId="36" borderId="12" xfId="0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 horizontal="center"/>
      <protection hidden="1"/>
    </xf>
    <xf numFmtId="0" fontId="2" fillId="36" borderId="40" xfId="0" applyFont="1" applyFill="1" applyBorder="1" applyAlignment="1" applyProtection="1">
      <alignment horizontal="center"/>
      <protection hidden="1"/>
    </xf>
    <xf numFmtId="0" fontId="19" fillId="34" borderId="37" xfId="0" applyFont="1" applyFill="1" applyBorder="1" applyAlignment="1" applyProtection="1">
      <alignment horizontal="right"/>
      <protection hidden="1"/>
    </xf>
    <xf numFmtId="0" fontId="2" fillId="34" borderId="41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36" borderId="36" xfId="0" applyFill="1" applyBorder="1" applyAlignment="1" applyProtection="1">
      <alignment horizontal="center" vertical="center" textRotation="90"/>
      <protection hidden="1"/>
    </xf>
    <xf numFmtId="0" fontId="0" fillId="36" borderId="37" xfId="0" applyFill="1" applyBorder="1" applyAlignment="1" applyProtection="1">
      <alignment horizontal="center" vertical="center" textRotation="90"/>
      <protection hidden="1"/>
    </xf>
    <xf numFmtId="0" fontId="0" fillId="36" borderId="37" xfId="0" applyFont="1" applyFill="1" applyBorder="1" applyAlignment="1" applyProtection="1">
      <alignment horizontal="center" vertical="center" textRotation="90"/>
      <protection hidden="1"/>
    </xf>
    <xf numFmtId="0" fontId="0" fillId="36" borderId="37" xfId="0" applyFont="1" applyFill="1" applyBorder="1" applyAlignment="1" applyProtection="1">
      <alignment horizontal="center" vertical="center" textRotation="90"/>
      <protection hidden="1"/>
    </xf>
    <xf numFmtId="0" fontId="2" fillId="36" borderId="38" xfId="0" applyFont="1" applyFill="1" applyBorder="1" applyAlignment="1" applyProtection="1">
      <alignment horizontal="center" vertical="center" textRotation="90"/>
      <protection hidden="1"/>
    </xf>
    <xf numFmtId="0" fontId="2" fillId="34" borderId="37" xfId="0" applyFont="1" applyFill="1" applyBorder="1" applyAlignment="1" applyProtection="1">
      <alignment horizontal="center" vertical="center" textRotation="90"/>
      <protection hidden="1"/>
    </xf>
    <xf numFmtId="0" fontId="0" fillId="34" borderId="38" xfId="0" applyFill="1" applyBorder="1" applyAlignment="1" applyProtection="1">
      <alignment horizontal="center" vertical="center" textRotation="90"/>
      <protection hidden="1"/>
    </xf>
    <xf numFmtId="0" fontId="0" fillId="34" borderId="42" xfId="0" applyFill="1" applyBorder="1" applyAlignment="1" applyProtection="1">
      <alignment horizontal="center" vertical="center" textRotation="90"/>
      <protection hidden="1"/>
    </xf>
    <xf numFmtId="0" fontId="0" fillId="36" borderId="29" xfId="0" applyFill="1" applyBorder="1" applyAlignment="1" applyProtection="1">
      <alignment/>
      <protection hidden="1"/>
    </xf>
    <xf numFmtId="0" fontId="6" fillId="35" borderId="11" xfId="0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9" fillId="36" borderId="29" xfId="0" applyFont="1" applyFill="1" applyBorder="1" applyAlignment="1" applyProtection="1">
      <alignment horizontal="center"/>
      <protection hidden="1"/>
    </xf>
    <xf numFmtId="178" fontId="6" fillId="34" borderId="11" xfId="0" applyNumberFormat="1" applyFont="1" applyFill="1" applyBorder="1" applyAlignment="1" applyProtection="1">
      <alignment horizontal="center"/>
      <protection hidden="1"/>
    </xf>
    <xf numFmtId="0" fontId="6" fillId="34" borderId="29" xfId="0" applyFont="1" applyFill="1" applyBorder="1" applyAlignment="1" applyProtection="1">
      <alignment horizontal="center"/>
      <protection hidden="1"/>
    </xf>
    <xf numFmtId="0" fontId="6" fillId="34" borderId="43" xfId="0" applyFont="1" applyFill="1" applyBorder="1" applyAlignment="1" applyProtection="1">
      <alignment horizontal="center"/>
      <protection hidden="1"/>
    </xf>
    <xf numFmtId="0" fontId="0" fillId="36" borderId="35" xfId="0" applyFill="1" applyBorder="1" applyAlignment="1" applyProtection="1">
      <alignment/>
      <protection hidden="1"/>
    </xf>
    <xf numFmtId="0" fontId="6" fillId="35" borderId="17" xfId="0" applyFont="1" applyFill="1" applyBorder="1" applyAlignment="1" applyProtection="1">
      <alignment horizontal="center"/>
      <protection hidden="1"/>
    </xf>
    <xf numFmtId="0" fontId="9" fillId="36" borderId="35" xfId="0" applyFont="1" applyFill="1" applyBorder="1" applyAlignment="1" applyProtection="1">
      <alignment horizontal="center"/>
      <protection hidden="1"/>
    </xf>
    <xf numFmtId="178" fontId="6" fillId="34" borderId="17" xfId="0" applyNumberFormat="1" applyFont="1" applyFill="1" applyBorder="1" applyAlignment="1" applyProtection="1">
      <alignment horizontal="center"/>
      <protection hidden="1"/>
    </xf>
    <xf numFmtId="0" fontId="6" fillId="34" borderId="35" xfId="0" applyFont="1" applyFill="1" applyBorder="1" applyAlignment="1" applyProtection="1">
      <alignment horizontal="center"/>
      <protection hidden="1"/>
    </xf>
    <xf numFmtId="0" fontId="6" fillId="34" borderId="44" xfId="0" applyFont="1" applyFill="1" applyBorder="1" applyAlignment="1" applyProtection="1">
      <alignment horizontal="center"/>
      <protection hidden="1"/>
    </xf>
    <xf numFmtId="0" fontId="0" fillId="36" borderId="31" xfId="0" applyFill="1" applyBorder="1" applyAlignment="1" applyProtection="1">
      <alignment/>
      <protection hidden="1"/>
    </xf>
    <xf numFmtId="0" fontId="6" fillId="35" borderId="32" xfId="0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0" fontId="9" fillId="36" borderId="31" xfId="0" applyFont="1" applyFill="1" applyBorder="1" applyAlignment="1" applyProtection="1">
      <alignment horizontal="center"/>
      <protection hidden="1"/>
    </xf>
    <xf numFmtId="178" fontId="6" fillId="34" borderId="32" xfId="0" applyNumberFormat="1" applyFont="1" applyFill="1" applyBorder="1" applyAlignment="1" applyProtection="1">
      <alignment horizontal="center"/>
      <protection hidden="1"/>
    </xf>
    <xf numFmtId="0" fontId="6" fillId="34" borderId="31" xfId="0" applyFont="1" applyFill="1" applyBorder="1" applyAlignment="1" applyProtection="1">
      <alignment horizontal="center"/>
      <protection hidden="1"/>
    </xf>
    <xf numFmtId="178" fontId="6" fillId="34" borderId="45" xfId="0" applyNumberFormat="1" applyFont="1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/>
      <protection hidden="1"/>
    </xf>
    <xf numFmtId="0" fontId="6" fillId="35" borderId="36" xfId="0" applyFont="1" applyFill="1" applyBorder="1" applyAlignment="1" applyProtection="1">
      <alignment horizontal="center"/>
      <protection hidden="1"/>
    </xf>
    <xf numFmtId="0" fontId="6" fillId="35" borderId="37" xfId="0" applyFont="1" applyFill="1" applyBorder="1" applyAlignment="1" applyProtection="1">
      <alignment horizontal="center"/>
      <protection hidden="1"/>
    </xf>
    <xf numFmtId="0" fontId="9" fillId="36" borderId="38" xfId="0" applyFont="1" applyFill="1" applyBorder="1" applyAlignment="1" applyProtection="1">
      <alignment horizontal="center"/>
      <protection hidden="1"/>
    </xf>
    <xf numFmtId="178" fontId="6" fillId="34" borderId="36" xfId="0" applyNumberFormat="1" applyFont="1" applyFill="1" applyBorder="1" applyAlignment="1" applyProtection="1">
      <alignment horizontal="center"/>
      <protection hidden="1"/>
    </xf>
    <xf numFmtId="0" fontId="6" fillId="34" borderId="38" xfId="0" applyFont="1" applyFill="1" applyBorder="1" applyAlignment="1" applyProtection="1">
      <alignment horizontal="center"/>
      <protection hidden="1"/>
    </xf>
    <xf numFmtId="178" fontId="6" fillId="34" borderId="42" xfId="0" applyNumberFormat="1" applyFont="1" applyFill="1" applyBorder="1" applyAlignment="1" applyProtection="1">
      <alignment horizontal="center"/>
      <protection hidden="1"/>
    </xf>
    <xf numFmtId="0" fontId="0" fillId="36" borderId="38" xfId="0" applyFill="1" applyBorder="1" applyAlignment="1" applyProtection="1">
      <alignment/>
      <protection hidden="1"/>
    </xf>
    <xf numFmtId="0" fontId="6" fillId="35" borderId="46" xfId="0" applyFont="1" applyFill="1" applyBorder="1" applyAlignment="1" applyProtection="1">
      <alignment horizontal="center"/>
      <protection hidden="1"/>
    </xf>
    <xf numFmtId="0" fontId="9" fillId="36" borderId="47" xfId="0" applyFont="1" applyFill="1" applyBorder="1" applyAlignment="1" applyProtection="1">
      <alignment horizontal="center"/>
      <protection hidden="1"/>
    </xf>
    <xf numFmtId="0" fontId="2" fillId="36" borderId="48" xfId="0" applyFont="1" applyFill="1" applyBorder="1" applyAlignment="1" applyProtection="1">
      <alignment/>
      <protection hidden="1"/>
    </xf>
    <xf numFmtId="0" fontId="9" fillId="36" borderId="49" xfId="0" applyFont="1" applyFill="1" applyBorder="1" applyAlignment="1" applyProtection="1">
      <alignment horizontal="center"/>
      <protection hidden="1"/>
    </xf>
    <xf numFmtId="0" fontId="9" fillId="36" borderId="50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8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7" fillId="36" borderId="51" xfId="0" applyNumberFormat="1" applyFont="1" applyFill="1" applyBorder="1" applyAlignment="1" applyProtection="1">
      <alignment horizontal="center"/>
      <protection hidden="1"/>
    </xf>
    <xf numFmtId="178" fontId="7" fillId="36" borderId="52" xfId="0" applyNumberFormat="1" applyFont="1" applyFill="1" applyBorder="1" applyAlignment="1" applyProtection="1">
      <alignment horizontal="center"/>
      <protection hidden="1"/>
    </xf>
    <xf numFmtId="178" fontId="7" fillId="36" borderId="53" xfId="0" applyNumberFormat="1" applyFont="1" applyFill="1" applyBorder="1" applyAlignment="1" applyProtection="1">
      <alignment horizontal="center"/>
      <protection hidden="1"/>
    </xf>
    <xf numFmtId="178" fontId="7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36" borderId="11" xfId="0" applyFill="1" applyBorder="1" applyAlignment="1" applyProtection="1">
      <alignment horizontal="center" vertical="center" textRotation="90"/>
      <protection hidden="1"/>
    </xf>
    <xf numFmtId="0" fontId="0" fillId="36" borderId="12" xfId="0" applyFill="1" applyBorder="1" applyAlignment="1" applyProtection="1">
      <alignment horizontal="center" vertical="center" textRotation="90"/>
      <protection hidden="1"/>
    </xf>
    <xf numFmtId="0" fontId="0" fillId="36" borderId="12" xfId="0" applyFont="1" applyFill="1" applyBorder="1" applyAlignment="1" applyProtection="1">
      <alignment horizontal="center" vertical="center" textRotation="90"/>
      <protection hidden="1"/>
    </xf>
    <xf numFmtId="0" fontId="0" fillId="36" borderId="12" xfId="0" applyFont="1" applyFill="1" applyBorder="1" applyAlignment="1" applyProtection="1">
      <alignment horizontal="center" vertical="center" textRotation="90"/>
      <protection hidden="1"/>
    </xf>
    <xf numFmtId="0" fontId="2" fillId="36" borderId="42" xfId="0" applyFont="1" applyFill="1" applyBorder="1" applyAlignment="1" applyProtection="1">
      <alignment horizontal="center" vertical="center" textRotation="90"/>
      <protection hidden="1"/>
    </xf>
    <xf numFmtId="0" fontId="0" fillId="34" borderId="37" xfId="0" applyFill="1" applyBorder="1" applyAlignment="1" applyProtection="1">
      <alignment horizontal="center" vertical="center" textRotation="90"/>
      <protection hidden="1"/>
    </xf>
    <xf numFmtId="0" fontId="9" fillId="36" borderId="43" xfId="0" applyFont="1" applyFill="1" applyBorder="1" applyAlignment="1" applyProtection="1">
      <alignment horizontal="center"/>
      <protection hidden="1"/>
    </xf>
    <xf numFmtId="178" fontId="6" fillId="34" borderId="12" xfId="0" applyNumberFormat="1" applyFont="1" applyFill="1" applyBorder="1" applyAlignment="1" applyProtection="1">
      <alignment horizontal="center"/>
      <protection hidden="1"/>
    </xf>
    <xf numFmtId="0" fontId="6" fillId="34" borderId="12" xfId="0" applyFont="1" applyFill="1" applyBorder="1" applyAlignment="1" applyProtection="1">
      <alignment horizontal="center"/>
      <protection hidden="1"/>
    </xf>
    <xf numFmtId="0" fontId="0" fillId="36" borderId="17" xfId="0" applyFill="1" applyBorder="1" applyAlignment="1" applyProtection="1">
      <alignment/>
      <protection hidden="1"/>
    </xf>
    <xf numFmtId="0" fontId="9" fillId="36" borderId="44" xfId="0" applyFont="1" applyFill="1" applyBorder="1" applyAlignment="1" applyProtection="1">
      <alignment horizontal="center"/>
      <protection hidden="1"/>
    </xf>
    <xf numFmtId="178" fontId="6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0" fillId="36" borderId="32" xfId="0" applyFill="1" applyBorder="1" applyAlignment="1" applyProtection="1">
      <alignment/>
      <protection hidden="1"/>
    </xf>
    <xf numFmtId="0" fontId="9" fillId="36" borderId="45" xfId="0" applyFont="1" applyFill="1" applyBorder="1" applyAlignment="1" applyProtection="1">
      <alignment horizontal="center"/>
      <protection hidden="1"/>
    </xf>
    <xf numFmtId="178" fontId="6" fillId="34" borderId="10" xfId="0" applyNumberFormat="1" applyFont="1" applyFill="1" applyBorder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178" fontId="6" fillId="34" borderId="37" xfId="0" applyNumberFormat="1" applyFont="1" applyFill="1" applyBorder="1" applyAlignment="1" applyProtection="1">
      <alignment horizontal="center"/>
      <protection hidden="1"/>
    </xf>
    <xf numFmtId="0" fontId="6" fillId="34" borderId="37" xfId="0" applyFont="1" applyFill="1" applyBorder="1" applyAlignment="1" applyProtection="1">
      <alignment horizontal="center"/>
      <protection hidden="1"/>
    </xf>
    <xf numFmtId="0" fontId="0" fillId="36" borderId="36" xfId="0" applyFill="1" applyBorder="1" applyAlignment="1" applyProtection="1">
      <alignment/>
      <protection hidden="1"/>
    </xf>
    <xf numFmtId="0" fontId="9" fillId="36" borderId="42" xfId="0" applyFont="1" applyFill="1" applyBorder="1" applyAlignment="1" applyProtection="1">
      <alignment horizontal="center"/>
      <protection hidden="1"/>
    </xf>
    <xf numFmtId="0" fontId="0" fillId="36" borderId="54" xfId="0" applyFill="1" applyBorder="1" applyAlignment="1" applyProtection="1">
      <alignment/>
      <protection hidden="1"/>
    </xf>
    <xf numFmtId="0" fontId="2" fillId="36" borderId="51" xfId="0" applyFont="1" applyFill="1" applyBorder="1" applyAlignment="1" applyProtection="1">
      <alignment/>
      <protection hidden="1"/>
    </xf>
    <xf numFmtId="0" fontId="9" fillId="36" borderId="55" xfId="0" applyFont="1" applyFill="1" applyBorder="1" applyAlignment="1" applyProtection="1">
      <alignment horizontal="center"/>
      <protection hidden="1"/>
    </xf>
    <xf numFmtId="0" fontId="9" fillId="36" borderId="53" xfId="0" applyFont="1" applyFill="1" applyBorder="1" applyAlignment="1" applyProtection="1">
      <alignment horizontal="center"/>
      <protection hidden="1"/>
    </xf>
    <xf numFmtId="0" fontId="0" fillId="36" borderId="42" xfId="0" applyFont="1" applyFill="1" applyBorder="1" applyAlignment="1" applyProtection="1">
      <alignment horizontal="center" vertical="center" textRotation="90"/>
      <protection hidden="1"/>
    </xf>
    <xf numFmtId="0" fontId="6" fillId="35" borderId="45" xfId="0" applyFont="1" applyFill="1" applyBorder="1" applyAlignment="1" applyProtection="1">
      <alignment horizontal="center"/>
      <protection hidden="1"/>
    </xf>
    <xf numFmtId="0" fontId="6" fillId="35" borderId="42" xfId="0" applyFont="1" applyFill="1" applyBorder="1" applyAlignment="1" applyProtection="1">
      <alignment horizontal="center"/>
      <protection hidden="1"/>
    </xf>
    <xf numFmtId="0" fontId="6" fillId="35" borderId="43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381000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28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381000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28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urt%20Services%20Agency\Criminal%20Directorate%20Statistics\Criminal\2021\12-December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Farrugia Frendo C."/>
      <sheetName val="Astrid-May Grima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mag. 3"/>
      <sheetName val="Stafrace Zammit C."/>
      <sheetName val="Camilleri N."/>
      <sheetName val="Galea Sciberras N."/>
      <sheetName val="Bugeja A."/>
      <sheetName val="Galea C."/>
      <sheetName val="Frendo Dimech D."/>
      <sheetName val="Rachel Montebell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208</v>
          </cell>
        </row>
        <row r="24">
          <cell r="S24">
            <v>53</v>
          </cell>
        </row>
        <row r="25">
          <cell r="S25">
            <v>53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2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0</v>
          </cell>
        </row>
        <row r="24">
          <cell r="S24">
            <v>51</v>
          </cell>
        </row>
        <row r="25">
          <cell r="S25">
            <v>178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>
        <row r="23">
          <cell r="S23">
            <v>0</v>
          </cell>
        </row>
        <row r="24">
          <cell r="S24">
            <v>190</v>
          </cell>
        </row>
        <row r="25">
          <cell r="S25">
            <v>62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7</v>
          </cell>
        </row>
        <row r="36">
          <cell r="S36">
            <v>1173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138</v>
          </cell>
        </row>
        <row r="25">
          <cell r="S25">
            <v>113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135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97</v>
          </cell>
        </row>
        <row r="39">
          <cell r="S39">
            <v>1636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89</v>
          </cell>
        </row>
        <row r="25">
          <cell r="S25">
            <v>59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1337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350</v>
          </cell>
        </row>
        <row r="36">
          <cell r="S36">
            <v>53</v>
          </cell>
        </row>
        <row r="37">
          <cell r="S37">
            <v>37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155</v>
          </cell>
        </row>
        <row r="25">
          <cell r="S25">
            <v>41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2</v>
          </cell>
        </row>
        <row r="24">
          <cell r="S24">
            <v>176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1</v>
          </cell>
        </row>
        <row r="24">
          <cell r="S24">
            <v>137</v>
          </cell>
        </row>
        <row r="25">
          <cell r="S25">
            <v>63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6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383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11</v>
          </cell>
        </row>
        <row r="24">
          <cell r="S24">
            <v>39</v>
          </cell>
        </row>
        <row r="25">
          <cell r="S25">
            <v>17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28</v>
          </cell>
        </row>
        <row r="36">
          <cell r="S36">
            <v>458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61</v>
          </cell>
        </row>
        <row r="25">
          <cell r="S25">
            <v>23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55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97</v>
          </cell>
        </row>
        <row r="24">
          <cell r="S24">
            <v>109</v>
          </cell>
        </row>
        <row r="25">
          <cell r="S25">
            <v>119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5</v>
          </cell>
        </row>
        <row r="37">
          <cell r="S37">
            <v>3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43</v>
          </cell>
        </row>
      </sheetData>
      <sheetData sheetId="16">
        <row r="23">
          <cell r="S23">
            <v>0</v>
          </cell>
        </row>
        <row r="24">
          <cell r="S24">
            <v>124</v>
          </cell>
        </row>
        <row r="25">
          <cell r="S25">
            <v>136</v>
          </cell>
        </row>
        <row r="26">
          <cell r="S26">
            <v>42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114</v>
          </cell>
        </row>
        <row r="31">
          <cell r="S31">
            <v>101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584</v>
          </cell>
        </row>
      </sheetData>
      <sheetData sheetId="17">
        <row r="23">
          <cell r="S23">
            <v>4</v>
          </cell>
        </row>
        <row r="24">
          <cell r="S24">
            <v>131</v>
          </cell>
        </row>
        <row r="25">
          <cell r="S25">
            <v>71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36</v>
          </cell>
        </row>
        <row r="35">
          <cell r="S35">
            <v>7</v>
          </cell>
        </row>
        <row r="36">
          <cell r="S36">
            <v>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9</v>
          </cell>
        </row>
        <row r="24">
          <cell r="S24">
            <v>4</v>
          </cell>
        </row>
        <row r="25">
          <cell r="S25">
            <v>82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5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1481</v>
          </cell>
        </row>
        <row r="35">
          <cell r="S35">
            <v>30</v>
          </cell>
        </row>
        <row r="36">
          <cell r="S36">
            <v>445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290</v>
          </cell>
        </row>
        <row r="25">
          <cell r="S25">
            <v>88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87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26</v>
          </cell>
        </row>
        <row r="36">
          <cell r="S36">
            <v>610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3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256</v>
          </cell>
        </row>
        <row r="25">
          <cell r="S25">
            <v>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773</v>
          </cell>
        </row>
        <row r="24">
          <cell r="S24">
            <v>21</v>
          </cell>
        </row>
        <row r="25">
          <cell r="S25">
            <v>136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0</v>
          </cell>
        </row>
        <row r="24">
          <cell r="S24">
            <v>7</v>
          </cell>
        </row>
        <row r="25">
          <cell r="S25">
            <v>34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243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75</v>
          </cell>
        </row>
        <row r="25">
          <cell r="S25">
            <v>10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85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5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1</v>
          </cell>
        </row>
        <row r="24">
          <cell r="S24">
            <v>186</v>
          </cell>
        </row>
        <row r="25">
          <cell r="S25">
            <v>74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1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7">
        <row r="25">
          <cell r="S25">
            <v>0</v>
          </cell>
        </row>
        <row r="27">
          <cell r="S27">
            <v>20</v>
          </cell>
        </row>
        <row r="29">
          <cell r="S29">
            <v>0</v>
          </cell>
        </row>
        <row r="31">
          <cell r="S31">
            <v>45</v>
          </cell>
        </row>
        <row r="33">
          <cell r="S33">
            <v>0</v>
          </cell>
        </row>
        <row r="35">
          <cell r="S35">
            <v>1</v>
          </cell>
        </row>
        <row r="37">
          <cell r="S37">
            <v>23</v>
          </cell>
        </row>
        <row r="39">
          <cell r="S39">
            <v>0</v>
          </cell>
        </row>
      </sheetData>
      <sheetData sheetId="28">
        <row r="25">
          <cell r="S25">
            <v>0</v>
          </cell>
        </row>
        <row r="27">
          <cell r="S27">
            <v>21</v>
          </cell>
        </row>
      </sheetData>
      <sheetData sheetId="29">
        <row r="25">
          <cell r="S25">
            <v>0</v>
          </cell>
        </row>
        <row r="27">
          <cell r="S27">
            <v>350</v>
          </cell>
        </row>
        <row r="29">
          <cell r="S29">
            <v>0</v>
          </cell>
        </row>
        <row r="31">
          <cell r="S31">
            <v>73</v>
          </cell>
        </row>
        <row r="33">
          <cell r="S33">
            <v>147</v>
          </cell>
        </row>
        <row r="35">
          <cell r="S35">
            <v>82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17</v>
          </cell>
        </row>
        <row r="43">
          <cell r="S4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showGridLines="0" zoomScale="90" zoomScaleNormal="90" zoomScaleSheetLayoutView="100" zoomScalePageLayoutView="0" workbookViewId="0" topLeftCell="A1">
      <selection activeCell="H23" sqref="H23"/>
    </sheetView>
  </sheetViews>
  <sheetFormatPr defaultColWidth="9.140625" defaultRowHeight="12.75"/>
  <cols>
    <col min="1" max="1" width="2.8515625" style="49" customWidth="1"/>
    <col min="2" max="2" width="3.7109375" style="49" customWidth="1"/>
    <col min="3" max="5" width="9.00390625" style="49" customWidth="1"/>
    <col min="6" max="6" width="6.28125" style="49" customWidth="1"/>
    <col min="7" max="8" width="7.28125" style="49" customWidth="1"/>
    <col min="9" max="9" width="10.7109375" style="49" bestFit="1" customWidth="1"/>
    <col min="10" max="15" width="7.28125" style="49" customWidth="1"/>
    <col min="16" max="16" width="11.140625" style="49" customWidth="1"/>
    <col min="17" max="17" width="28.00390625" style="49" hidden="1" customWidth="1"/>
    <col min="18" max="16384" width="9.00390625" style="49" customWidth="1"/>
  </cols>
  <sheetData>
    <row r="1" spans="2:17" ht="12.7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Q1" s="49" t="s">
        <v>74</v>
      </c>
    </row>
    <row r="2" ht="12.75">
      <c r="Q2" s="49" t="s">
        <v>75</v>
      </c>
    </row>
    <row r="3" spans="8:17" ht="20.25">
      <c r="H3" s="50" t="s">
        <v>48</v>
      </c>
      <c r="Q3" s="49" t="s">
        <v>76</v>
      </c>
    </row>
    <row r="4" ht="12.75">
      <c r="Q4" s="49" t="s">
        <v>77</v>
      </c>
    </row>
    <row r="5" spans="8:17" ht="15">
      <c r="H5" s="51" t="s">
        <v>49</v>
      </c>
      <c r="Q5" s="49" t="s">
        <v>78</v>
      </c>
    </row>
    <row r="6" spans="7:17" ht="15">
      <c r="G6" s="52" t="s">
        <v>50</v>
      </c>
      <c r="H6" s="53" t="s">
        <v>214</v>
      </c>
      <c r="I6" s="54"/>
      <c r="J6" s="48"/>
      <c r="Q6" s="49" t="s">
        <v>79</v>
      </c>
    </row>
    <row r="7" spans="2:17" ht="12.7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5" t="s">
        <v>0</v>
      </c>
      <c r="Q7" s="49" t="s">
        <v>80</v>
      </c>
    </row>
    <row r="8" ht="13.5" thickBot="1">
      <c r="Q8" s="56" t="s">
        <v>161</v>
      </c>
    </row>
    <row r="9" spans="2:17" ht="12.75">
      <c r="B9" s="116"/>
      <c r="C9" s="116"/>
      <c r="D9" s="116"/>
      <c r="E9" s="116"/>
      <c r="F9" s="57"/>
      <c r="G9" s="58" t="s">
        <v>1</v>
      </c>
      <c r="H9" s="59"/>
      <c r="I9" s="59"/>
      <c r="J9" s="59"/>
      <c r="K9" s="59"/>
      <c r="L9" s="59"/>
      <c r="M9" s="60" t="s">
        <v>5</v>
      </c>
      <c r="N9" s="59"/>
      <c r="O9" s="61" t="s">
        <v>18</v>
      </c>
      <c r="Q9" s="49" t="s">
        <v>81</v>
      </c>
    </row>
    <row r="10" spans="2:17" ht="12.75">
      <c r="B10" s="116"/>
      <c r="C10" s="116"/>
      <c r="D10" s="116"/>
      <c r="E10" s="116"/>
      <c r="F10" s="57"/>
      <c r="G10" s="62"/>
      <c r="H10" s="63" t="s">
        <v>2</v>
      </c>
      <c r="I10" s="63" t="s">
        <v>128</v>
      </c>
      <c r="J10" s="63" t="s">
        <v>3</v>
      </c>
      <c r="K10" s="63" t="s">
        <v>46</v>
      </c>
      <c r="L10" s="63" t="s">
        <v>47</v>
      </c>
      <c r="M10" s="64"/>
      <c r="N10" s="63" t="s">
        <v>13</v>
      </c>
      <c r="O10" s="65"/>
      <c r="Q10" s="49" t="s">
        <v>82</v>
      </c>
    </row>
    <row r="11" spans="2:17" ht="12.75" customHeight="1">
      <c r="B11" s="116" t="s">
        <v>51</v>
      </c>
      <c r="C11" s="116"/>
      <c r="D11" s="116"/>
      <c r="E11" s="116"/>
      <c r="F11" s="57"/>
      <c r="G11" s="66"/>
      <c r="H11" s="67"/>
      <c r="I11" s="67"/>
      <c r="J11" s="67"/>
      <c r="K11" s="67"/>
      <c r="L11" s="67"/>
      <c r="M11" s="68"/>
      <c r="N11" s="67"/>
      <c r="O11" s="69"/>
      <c r="Q11" s="49" t="s">
        <v>83</v>
      </c>
    </row>
    <row r="12" spans="2:17" ht="12.75">
      <c r="B12" s="116"/>
      <c r="C12" s="116"/>
      <c r="D12" s="116"/>
      <c r="E12" s="116"/>
      <c r="F12" s="57"/>
      <c r="G12" s="70"/>
      <c r="H12" s="71"/>
      <c r="I12" s="71"/>
      <c r="J12" s="71"/>
      <c r="K12" s="71"/>
      <c r="L12" s="71"/>
      <c r="M12" s="72"/>
      <c r="N12" s="71"/>
      <c r="O12" s="69"/>
      <c r="Q12" s="49" t="s">
        <v>84</v>
      </c>
    </row>
    <row r="13" spans="2:17" ht="11.25" customHeight="1">
      <c r="B13" s="57"/>
      <c r="C13" s="57" t="s">
        <v>11</v>
      </c>
      <c r="D13" s="57"/>
      <c r="E13" s="57"/>
      <c r="F13" s="57"/>
      <c r="G13" s="73">
        <f>'Kriminal (Appelli Superjuri)'!G45</f>
        <v>21</v>
      </c>
      <c r="H13" s="74">
        <f>'Kriminal (Appelli Superjuri)'!I45</f>
        <v>1</v>
      </c>
      <c r="I13" s="74">
        <f>'Kriminal (Appelli Superjuri)'!K45</f>
        <v>0</v>
      </c>
      <c r="J13" s="74">
        <f>'Kriminal (Appelli Superjuri)'!M45</f>
        <v>7</v>
      </c>
      <c r="K13" s="74">
        <f>'Kriminal (Appelli Superjuri)'!O45</f>
        <v>0</v>
      </c>
      <c r="L13" s="74">
        <f>'Kriminal (Appelli Superjuri)'!Q45</f>
        <v>0</v>
      </c>
      <c r="M13" s="75">
        <f>G13+H13+I13-J13+K13-L13</f>
        <v>15</v>
      </c>
      <c r="N13" s="74">
        <f>'Kriminal (Appelli Superjuri)'!U45</f>
        <v>2</v>
      </c>
      <c r="O13" s="76">
        <f>M13-N13</f>
        <v>13</v>
      </c>
      <c r="Q13" s="49" t="s">
        <v>85</v>
      </c>
    </row>
    <row r="14" spans="2:17" ht="13.5">
      <c r="B14" s="77"/>
      <c r="C14" s="78"/>
      <c r="D14" s="78"/>
      <c r="E14" s="79" t="s">
        <v>7</v>
      </c>
      <c r="F14" s="79"/>
      <c r="G14" s="80">
        <f aca="true" t="shared" si="0" ref="G14:O14">SUM(G13)</f>
        <v>21</v>
      </c>
      <c r="H14" s="81">
        <f t="shared" si="0"/>
        <v>1</v>
      </c>
      <c r="I14" s="81">
        <f>SUM(I13)</f>
        <v>0</v>
      </c>
      <c r="J14" s="81">
        <f t="shared" si="0"/>
        <v>7</v>
      </c>
      <c r="K14" s="81">
        <f t="shared" si="0"/>
        <v>0</v>
      </c>
      <c r="L14" s="81">
        <f t="shared" si="0"/>
        <v>0</v>
      </c>
      <c r="M14" s="82">
        <f t="shared" si="0"/>
        <v>15</v>
      </c>
      <c r="N14" s="81">
        <f t="shared" si="0"/>
        <v>2</v>
      </c>
      <c r="O14" s="83">
        <f t="shared" si="0"/>
        <v>13</v>
      </c>
      <c r="Q14" s="49" t="s">
        <v>86</v>
      </c>
    </row>
    <row r="15" spans="2:17" ht="12.75">
      <c r="B15" s="57"/>
      <c r="C15" s="57"/>
      <c r="D15" s="57"/>
      <c r="E15" s="57"/>
      <c r="F15" s="57"/>
      <c r="G15" s="73"/>
      <c r="H15" s="84"/>
      <c r="I15" s="84"/>
      <c r="J15" s="84"/>
      <c r="K15" s="84"/>
      <c r="L15" s="84"/>
      <c r="M15" s="75"/>
      <c r="N15" s="74"/>
      <c r="O15" s="85"/>
      <c r="Q15" s="49" t="s">
        <v>87</v>
      </c>
    </row>
    <row r="16" spans="2:17" ht="12.75" customHeight="1">
      <c r="B16" s="116" t="s">
        <v>52</v>
      </c>
      <c r="C16" s="116"/>
      <c r="D16" s="116"/>
      <c r="E16" s="116"/>
      <c r="F16" s="57"/>
      <c r="G16" s="70"/>
      <c r="H16" s="86"/>
      <c r="I16" s="86"/>
      <c r="J16" s="86"/>
      <c r="K16" s="86"/>
      <c r="L16" s="86"/>
      <c r="M16" s="72"/>
      <c r="N16" s="86"/>
      <c r="O16" s="69"/>
      <c r="Q16" s="49" t="s">
        <v>88</v>
      </c>
    </row>
    <row r="17" spans="2:17" ht="12.75">
      <c r="B17" s="116"/>
      <c r="C17" s="116"/>
      <c r="D17" s="116"/>
      <c r="E17" s="116"/>
      <c r="F17" s="57"/>
      <c r="G17" s="70"/>
      <c r="H17" s="71"/>
      <c r="I17" s="71"/>
      <c r="J17" s="71"/>
      <c r="K17" s="71"/>
      <c r="L17" s="71"/>
      <c r="M17" s="72"/>
      <c r="N17" s="71"/>
      <c r="O17" s="69"/>
      <c r="Q17" s="49" t="s">
        <v>89</v>
      </c>
    </row>
    <row r="18" spans="7:17" ht="11.25" customHeight="1">
      <c r="G18" s="87"/>
      <c r="H18" s="87"/>
      <c r="M18" s="87"/>
      <c r="O18" s="88"/>
      <c r="Q18" s="49" t="s">
        <v>90</v>
      </c>
    </row>
    <row r="19" spans="2:17" ht="11.25" customHeight="1">
      <c r="B19" s="57"/>
      <c r="C19" s="89" t="s">
        <v>173</v>
      </c>
      <c r="D19" s="57"/>
      <c r="E19" s="57"/>
      <c r="F19" s="57"/>
      <c r="G19" s="73">
        <f>'Kriminal (Appelli Inferjuri)'!G27</f>
        <v>350</v>
      </c>
      <c r="H19" s="74">
        <f>'Kriminal (Appelli Inferjuri)'!I27</f>
        <v>5</v>
      </c>
      <c r="I19" s="74">
        <f>'Kriminal (Appelli Inferjuri)'!K27</f>
        <v>0</v>
      </c>
      <c r="J19" s="74">
        <f>'Kriminal (Appelli Inferjuri)'!M27</f>
        <v>10</v>
      </c>
      <c r="K19" s="74">
        <f>'Kriminal (Appelli Inferjuri)'!O27</f>
        <v>1</v>
      </c>
      <c r="L19" s="74">
        <f>'Kriminal (Appelli Inferjuri)'!Q27</f>
        <v>0</v>
      </c>
      <c r="M19" s="75">
        <f aca="true" t="shared" si="1" ref="M19:M28">G19+H19+I19-J19+K19-L19</f>
        <v>346</v>
      </c>
      <c r="N19" s="74">
        <f>'Kriminal (Appelli Inferjuri)'!U27</f>
        <v>0</v>
      </c>
      <c r="O19" s="76">
        <f aca="true" t="shared" si="2" ref="O19:O28">M19-N19</f>
        <v>346</v>
      </c>
      <c r="Q19" s="49" t="s">
        <v>91</v>
      </c>
    </row>
    <row r="20" spans="2:17" ht="11.25" customHeight="1">
      <c r="B20" s="57"/>
      <c r="D20" s="57"/>
      <c r="E20" s="57"/>
      <c r="F20" s="57"/>
      <c r="G20" s="73">
        <f>'Kriminal (Appelli Inferjuri)'!G29</f>
        <v>0</v>
      </c>
      <c r="H20" s="74">
        <f>'Kriminal (Appelli Inferjuri)'!I29</f>
        <v>0</v>
      </c>
      <c r="I20" s="74">
        <f>'Kriminal (Appelli Inferjuri)'!K29</f>
        <v>0</v>
      </c>
      <c r="J20" s="74">
        <f>'Kriminal (Appelli Inferjuri)'!M29</f>
        <v>0</v>
      </c>
      <c r="K20" s="74">
        <f>'Kriminal (Appelli Inferjuri)'!O29</f>
        <v>0</v>
      </c>
      <c r="L20" s="74">
        <f>'Kriminal (Appelli Inferjuri)'!Q29</f>
        <v>0</v>
      </c>
      <c r="M20" s="75">
        <f t="shared" si="1"/>
        <v>0</v>
      </c>
      <c r="N20" s="74">
        <f>'Kriminal (Appelli Inferjuri)'!U29</f>
        <v>0</v>
      </c>
      <c r="O20" s="76">
        <f t="shared" si="2"/>
        <v>0</v>
      </c>
      <c r="Q20" s="49" t="s">
        <v>92</v>
      </c>
    </row>
    <row r="21" spans="2:17" ht="11.25" customHeight="1">
      <c r="B21" s="57"/>
      <c r="C21" s="90" t="str">
        <f>Q32</f>
        <v>CONSUELO-PILAR SCERRI HERRERA</v>
      </c>
      <c r="D21" s="57"/>
      <c r="E21" s="57"/>
      <c r="F21" s="57"/>
      <c r="G21" s="73">
        <f>'Kriminal (Appelli Inferjuri)'!G31</f>
        <v>73</v>
      </c>
      <c r="H21" s="74">
        <f>'Kriminal (Appelli Inferjuri)'!I31</f>
        <v>7</v>
      </c>
      <c r="I21" s="74">
        <f>'Kriminal (Appelli Inferjuri)'!K31</f>
        <v>0</v>
      </c>
      <c r="J21" s="74">
        <f>'Kriminal (Appelli Inferjuri)'!M31</f>
        <v>6</v>
      </c>
      <c r="K21" s="74">
        <f>'Kriminal (Appelli Inferjuri)'!O31</f>
        <v>3</v>
      </c>
      <c r="L21" s="74">
        <f>'Kriminal (Appelli Inferjuri)'!Q31</f>
        <v>0</v>
      </c>
      <c r="M21" s="75">
        <f t="shared" si="1"/>
        <v>77</v>
      </c>
      <c r="N21" s="74">
        <f>'Kriminal (Appelli Inferjuri)'!U31</f>
        <v>0</v>
      </c>
      <c r="O21" s="76">
        <f t="shared" si="2"/>
        <v>77</v>
      </c>
      <c r="Q21" s="49" t="s">
        <v>93</v>
      </c>
    </row>
    <row r="22" spans="2:17" ht="11.25" customHeight="1">
      <c r="B22" s="57"/>
      <c r="C22" s="89" t="s">
        <v>157</v>
      </c>
      <c r="D22" s="57"/>
      <c r="E22" s="57"/>
      <c r="F22" s="57"/>
      <c r="G22" s="73">
        <f>'Kriminal (Appelli Inferjuri)'!G33</f>
        <v>147</v>
      </c>
      <c r="H22" s="74">
        <f>'Kriminal (Appelli Inferjuri)'!I33</f>
        <v>9</v>
      </c>
      <c r="I22" s="74">
        <f>'Kriminal (Appelli Inferjuri)'!K33</f>
        <v>0</v>
      </c>
      <c r="J22" s="74">
        <f>'Kriminal (Appelli Inferjuri)'!M33</f>
        <v>11</v>
      </c>
      <c r="K22" s="74">
        <f>'Kriminal (Appelli Inferjuri)'!O33</f>
        <v>0</v>
      </c>
      <c r="L22" s="74">
        <f>'Kriminal (Appelli Inferjuri)'!Q33</f>
        <v>4</v>
      </c>
      <c r="M22" s="75">
        <f t="shared" si="1"/>
        <v>141</v>
      </c>
      <c r="N22" s="74">
        <f>'Kriminal (Appelli Inferjuri)'!U33</f>
        <v>0</v>
      </c>
      <c r="O22" s="76">
        <f t="shared" si="2"/>
        <v>141</v>
      </c>
      <c r="Q22" s="49" t="s">
        <v>94</v>
      </c>
    </row>
    <row r="23" spans="2:17" ht="11.25" customHeight="1">
      <c r="B23" s="57"/>
      <c r="C23" s="89" t="s">
        <v>103</v>
      </c>
      <c r="D23" s="57"/>
      <c r="E23" s="57"/>
      <c r="F23" s="57"/>
      <c r="G23" s="73">
        <f>'Kriminal (Appelli Inferjuri)'!G35</f>
        <v>82</v>
      </c>
      <c r="H23" s="74">
        <f>'Kriminal (Appelli Inferjuri)'!I35</f>
        <v>0</v>
      </c>
      <c r="I23" s="74">
        <f>'Kriminal (Appelli Inferjuri)'!K35</f>
        <v>0</v>
      </c>
      <c r="J23" s="74">
        <f>'Kriminal (Appelli Inferjuri)'!M35</f>
        <v>18</v>
      </c>
      <c r="K23" s="74">
        <f>'Kriminal (Appelli Inferjuri)'!O35</f>
        <v>0</v>
      </c>
      <c r="L23" s="74">
        <f>'Kriminal (Appelli Inferjuri)'!Q35</f>
        <v>0</v>
      </c>
      <c r="M23" s="75">
        <f>G23+H23+I23-J23+K23-L23</f>
        <v>64</v>
      </c>
      <c r="N23" s="74">
        <f>'Kriminal (Appelli Inferjuri)'!U35</f>
        <v>0</v>
      </c>
      <c r="O23" s="76">
        <f>M23-N23</f>
        <v>64</v>
      </c>
      <c r="Q23" s="49" t="s">
        <v>95</v>
      </c>
    </row>
    <row r="24" spans="2:17" ht="13.5">
      <c r="B24" s="57"/>
      <c r="C24" s="90"/>
      <c r="D24" s="57"/>
      <c r="E24" s="57"/>
      <c r="F24" s="57"/>
      <c r="G24" s="73">
        <f>'Kriminal (Appelli Inferjuri)'!G37</f>
        <v>0</v>
      </c>
      <c r="H24" s="74">
        <f>'Kriminal (Appelli Inferjuri)'!I37</f>
        <v>0</v>
      </c>
      <c r="I24" s="74">
        <f>'Kriminal (Appelli Inferjuri)'!K37</f>
        <v>0</v>
      </c>
      <c r="J24" s="74">
        <f>'Kriminal (Appelli Inferjuri)'!M37</f>
        <v>0</v>
      </c>
      <c r="K24" s="74">
        <f>'Kriminal (Appelli Inferjuri)'!O37</f>
        <v>0</v>
      </c>
      <c r="L24" s="74">
        <f>'Kriminal (Appelli Inferjuri)'!Q37</f>
        <v>0</v>
      </c>
      <c r="M24" s="75">
        <f>G24+H24+I24-J24+K24-L24</f>
        <v>0</v>
      </c>
      <c r="N24" s="74">
        <f>'Kriminal (Appelli Inferjuri)'!U37</f>
        <v>0</v>
      </c>
      <c r="O24" s="76">
        <f>M24-N24</f>
        <v>0</v>
      </c>
      <c r="Q24" s="49" t="s">
        <v>96</v>
      </c>
    </row>
    <row r="25" spans="2:17" ht="11.25" customHeight="1">
      <c r="B25" s="57"/>
      <c r="C25" s="57"/>
      <c r="D25" s="57"/>
      <c r="E25" s="57"/>
      <c r="F25" s="91" t="s">
        <v>53</v>
      </c>
      <c r="G25" s="92">
        <f aca="true" t="shared" si="3" ref="G25:N25">SUM(G18:G24)</f>
        <v>652</v>
      </c>
      <c r="H25" s="93">
        <f t="shared" si="3"/>
        <v>21</v>
      </c>
      <c r="I25" s="93">
        <f t="shared" si="3"/>
        <v>0</v>
      </c>
      <c r="J25" s="93">
        <f t="shared" si="3"/>
        <v>45</v>
      </c>
      <c r="K25" s="93">
        <f t="shared" si="3"/>
        <v>4</v>
      </c>
      <c r="L25" s="93">
        <f t="shared" si="3"/>
        <v>4</v>
      </c>
      <c r="M25" s="94">
        <f t="shared" si="3"/>
        <v>628</v>
      </c>
      <c r="N25" s="93">
        <f t="shared" si="3"/>
        <v>0</v>
      </c>
      <c r="O25" s="95">
        <f>SUM(O18:Q24)</f>
        <v>628</v>
      </c>
      <c r="Q25" s="49" t="s">
        <v>138</v>
      </c>
    </row>
    <row r="26" spans="2:17" ht="11.25" customHeight="1">
      <c r="B26" s="57"/>
      <c r="C26" s="57"/>
      <c r="D26" s="57"/>
      <c r="E26" s="57"/>
      <c r="F26" s="57"/>
      <c r="G26" s="73">
        <f>'Kriminal (Appelli Inferjuri)'!G39</f>
        <v>0</v>
      </c>
      <c r="H26" s="74">
        <f>'Kriminal (Appelli Inferjuri)'!I39</f>
        <v>0</v>
      </c>
      <c r="I26" s="74">
        <f>'Kriminal (Appelli Inferjuri)'!K39</f>
        <v>0</v>
      </c>
      <c r="J26" s="74">
        <f>'Kriminal (Appelli Inferjuri)'!M39</f>
        <v>0</v>
      </c>
      <c r="K26" s="74">
        <f>'Kriminal (Appelli Inferjuri)'!O39</f>
        <v>0</v>
      </c>
      <c r="L26" s="74">
        <f>'Kriminal (Appelli Inferjuri)'!Q39</f>
        <v>0</v>
      </c>
      <c r="M26" s="75">
        <f t="shared" si="1"/>
        <v>0</v>
      </c>
      <c r="N26" s="74">
        <f>'Kriminal (Appelli Inferjuri)'!U39</f>
        <v>0</v>
      </c>
      <c r="O26" s="76">
        <f t="shared" si="2"/>
        <v>0</v>
      </c>
      <c r="Q26" s="49" t="s">
        <v>97</v>
      </c>
    </row>
    <row r="27" spans="2:17" ht="11.25" customHeight="1">
      <c r="B27" s="57"/>
      <c r="C27" s="57" t="s">
        <v>185</v>
      </c>
      <c r="D27" s="57"/>
      <c r="E27" s="57"/>
      <c r="F27" s="57"/>
      <c r="G27" s="73">
        <f>'Kriminal (Appelli Inferjuri)'!G41</f>
        <v>17</v>
      </c>
      <c r="H27" s="74">
        <f>'Kriminal (Appelli Inferjuri)'!I41</f>
        <v>0</v>
      </c>
      <c r="I27" s="74">
        <f>'Kriminal (Appelli Inferjuri)'!K41</f>
        <v>0</v>
      </c>
      <c r="J27" s="74">
        <f>'Kriminal (Appelli Inferjuri)'!M41</f>
        <v>0</v>
      </c>
      <c r="K27" s="74">
        <f>'Kriminal (Appelli Inferjuri)'!O41</f>
        <v>0</v>
      </c>
      <c r="L27" s="74">
        <f>'Kriminal (Appelli Inferjuri)'!Q41</f>
        <v>0</v>
      </c>
      <c r="M27" s="75">
        <f t="shared" si="1"/>
        <v>17</v>
      </c>
      <c r="N27" s="74">
        <f>'Kriminal (Appelli Inferjuri)'!U41</f>
        <v>0</v>
      </c>
      <c r="O27" s="76">
        <f t="shared" si="2"/>
        <v>17</v>
      </c>
      <c r="Q27" s="56" t="s">
        <v>163</v>
      </c>
    </row>
    <row r="28" spans="2:17" ht="11.25" customHeight="1">
      <c r="B28" s="57"/>
      <c r="C28" s="57" t="s">
        <v>212</v>
      </c>
      <c r="D28" s="57"/>
      <c r="E28" s="57"/>
      <c r="F28" s="57"/>
      <c r="G28" s="73">
        <f>'Kriminal (Appelli Inferjuri)'!G43</f>
        <v>1</v>
      </c>
      <c r="H28" s="74">
        <f>'Kriminal (Appelli Inferjuri)'!I43</f>
        <v>2</v>
      </c>
      <c r="I28" s="74">
        <f>'Kriminal (Appelli Inferjuri)'!K43</f>
        <v>0</v>
      </c>
      <c r="J28" s="74">
        <f>'Kriminal (Appelli Inferjuri)'!M43</f>
        <v>1</v>
      </c>
      <c r="K28" s="74">
        <f>'Kriminal (Appelli Inferjuri)'!O43</f>
        <v>0</v>
      </c>
      <c r="L28" s="74">
        <f>'Kriminal (Appelli Inferjuri)'!Q43</f>
        <v>0</v>
      </c>
      <c r="M28" s="75">
        <f t="shared" si="1"/>
        <v>2</v>
      </c>
      <c r="N28" s="74">
        <f>'Kriminal (Appelli Inferjuri)'!U43</f>
        <v>0</v>
      </c>
      <c r="O28" s="76">
        <f t="shared" si="2"/>
        <v>2</v>
      </c>
      <c r="Q28" s="49" t="s">
        <v>98</v>
      </c>
    </row>
    <row r="29" spans="1:17" ht="11.25" customHeight="1">
      <c r="A29" s="96"/>
      <c r="B29" s="57"/>
      <c r="C29" s="97"/>
      <c r="D29" s="57"/>
      <c r="E29" s="57"/>
      <c r="F29" s="57"/>
      <c r="G29" s="73">
        <f>'Kriminal (Appelli Inferjuri)'!G25</f>
        <v>0</v>
      </c>
      <c r="H29" s="74">
        <f>'Kriminal (Appelli Inferjuri)'!I25</f>
        <v>0</v>
      </c>
      <c r="I29" s="74">
        <f>'Kriminal (Appelli Inferjuri)'!K25</f>
        <v>0</v>
      </c>
      <c r="J29" s="74">
        <f>'Kriminal (Appelli Inferjuri)'!M25</f>
        <v>0</v>
      </c>
      <c r="K29" s="74">
        <f>'Kriminal (Appelli Inferjuri)'!O25</f>
        <v>0</v>
      </c>
      <c r="L29" s="74">
        <f>'Kriminal (Appelli Inferjuri)'!Q25</f>
        <v>0</v>
      </c>
      <c r="M29" s="75">
        <f>G29+H29+I29-J29+K29-L29</f>
        <v>0</v>
      </c>
      <c r="N29" s="74">
        <f>'Kriminal (Appelli Inferjuri)'!U25</f>
        <v>0</v>
      </c>
      <c r="O29" s="76">
        <f>M29-N29</f>
        <v>0</v>
      </c>
      <c r="Q29" s="49" t="s">
        <v>177</v>
      </c>
    </row>
    <row r="30" spans="2:17" ht="13.5">
      <c r="B30" s="98"/>
      <c r="C30" s="57"/>
      <c r="D30" s="57"/>
      <c r="E30" s="57"/>
      <c r="F30" s="91" t="s">
        <v>54</v>
      </c>
      <c r="G30" s="92">
        <f aca="true" t="shared" si="4" ref="G30:O30">SUM(G26:G29)</f>
        <v>18</v>
      </c>
      <c r="H30" s="93">
        <f t="shared" si="4"/>
        <v>2</v>
      </c>
      <c r="I30" s="93">
        <f t="shared" si="4"/>
        <v>0</v>
      </c>
      <c r="J30" s="93">
        <f t="shared" si="4"/>
        <v>1</v>
      </c>
      <c r="K30" s="93">
        <f t="shared" si="4"/>
        <v>0</v>
      </c>
      <c r="L30" s="93">
        <f t="shared" si="4"/>
        <v>0</v>
      </c>
      <c r="M30" s="94">
        <f t="shared" si="4"/>
        <v>19</v>
      </c>
      <c r="N30" s="93">
        <f t="shared" si="4"/>
        <v>0</v>
      </c>
      <c r="O30" s="95">
        <f t="shared" si="4"/>
        <v>19</v>
      </c>
      <c r="Q30" s="49" t="s">
        <v>146</v>
      </c>
    </row>
    <row r="31" spans="2:17" ht="13.5">
      <c r="B31" s="77"/>
      <c r="C31" s="78"/>
      <c r="D31" s="78"/>
      <c r="E31" s="79" t="s">
        <v>7</v>
      </c>
      <c r="F31" s="79"/>
      <c r="G31" s="80">
        <f aca="true" t="shared" si="5" ref="G31:O31">G25+G30</f>
        <v>670</v>
      </c>
      <c r="H31" s="81">
        <f t="shared" si="5"/>
        <v>23</v>
      </c>
      <c r="I31" s="81">
        <f t="shared" si="5"/>
        <v>0</v>
      </c>
      <c r="J31" s="81">
        <f t="shared" si="5"/>
        <v>46</v>
      </c>
      <c r="K31" s="81">
        <f t="shared" si="5"/>
        <v>4</v>
      </c>
      <c r="L31" s="81">
        <f t="shared" si="5"/>
        <v>4</v>
      </c>
      <c r="M31" s="82">
        <f t="shared" si="5"/>
        <v>647</v>
      </c>
      <c r="N31" s="81">
        <f t="shared" si="5"/>
        <v>0</v>
      </c>
      <c r="O31" s="83">
        <f t="shared" si="5"/>
        <v>647</v>
      </c>
      <c r="Q31" s="49" t="s">
        <v>99</v>
      </c>
    </row>
    <row r="32" spans="2:17" ht="12.75">
      <c r="B32" s="57"/>
      <c r="C32" s="57"/>
      <c r="D32" s="57"/>
      <c r="E32" s="57"/>
      <c r="F32" s="57"/>
      <c r="G32" s="73"/>
      <c r="H32" s="84"/>
      <c r="I32" s="84"/>
      <c r="J32" s="84"/>
      <c r="K32" s="84"/>
      <c r="L32" s="84"/>
      <c r="M32" s="75"/>
      <c r="N32" s="74"/>
      <c r="O32" s="85"/>
      <c r="Q32" s="49" t="s">
        <v>100</v>
      </c>
    </row>
    <row r="33" spans="2:17" ht="12.75" customHeight="1">
      <c r="B33" s="116" t="s">
        <v>15</v>
      </c>
      <c r="C33" s="116"/>
      <c r="D33" s="116"/>
      <c r="E33" s="116"/>
      <c r="F33" s="57"/>
      <c r="G33" s="70"/>
      <c r="H33" s="86"/>
      <c r="I33" s="86"/>
      <c r="J33" s="86"/>
      <c r="K33" s="86"/>
      <c r="L33" s="86"/>
      <c r="M33" s="72"/>
      <c r="N33" s="86"/>
      <c r="O33" s="69"/>
      <c r="Q33" s="49" t="s">
        <v>101</v>
      </c>
    </row>
    <row r="34" spans="2:17" ht="12.75" customHeight="1">
      <c r="B34" s="116"/>
      <c r="C34" s="116"/>
      <c r="D34" s="116"/>
      <c r="E34" s="116"/>
      <c r="F34" s="57"/>
      <c r="G34" s="70"/>
      <c r="H34" s="86"/>
      <c r="I34" s="86"/>
      <c r="J34" s="86"/>
      <c r="K34" s="86"/>
      <c r="L34" s="86"/>
      <c r="M34" s="72"/>
      <c r="N34" s="86"/>
      <c r="O34" s="69"/>
      <c r="Q34" s="49" t="s">
        <v>102</v>
      </c>
    </row>
    <row r="35" spans="2:17" ht="12.75">
      <c r="B35" s="116"/>
      <c r="C35" s="116"/>
      <c r="D35" s="116"/>
      <c r="E35" s="116"/>
      <c r="F35" s="57"/>
      <c r="G35" s="70"/>
      <c r="H35" s="71"/>
      <c r="I35" s="71"/>
      <c r="J35" s="71"/>
      <c r="K35" s="71"/>
      <c r="L35" s="71"/>
      <c r="M35" s="72"/>
      <c r="N35" s="71"/>
      <c r="O35" s="69"/>
      <c r="Q35" s="99" t="s">
        <v>103</v>
      </c>
    </row>
    <row r="36" spans="2:17" ht="11.25" customHeight="1">
      <c r="B36" s="57"/>
      <c r="D36" s="57"/>
      <c r="E36" s="57"/>
      <c r="F36" s="57"/>
      <c r="G36" s="73">
        <f>'Kriminal (Superjuri)'!G25</f>
        <v>0</v>
      </c>
      <c r="H36" s="74">
        <f>'Kriminal (Superjuri)'!I25</f>
        <v>0</v>
      </c>
      <c r="I36" s="74">
        <f>'Kriminal (Superjuri)'!K25</f>
        <v>0</v>
      </c>
      <c r="J36" s="74">
        <f>'Kriminal (Superjuri)'!M25</f>
        <v>0</v>
      </c>
      <c r="K36" s="74">
        <f>'Kriminal (Superjuri)'!O25</f>
        <v>0</v>
      </c>
      <c r="L36" s="74">
        <f>'Kriminal (Superjuri)'!Q25</f>
        <v>0</v>
      </c>
      <c r="M36" s="75">
        <f aca="true" t="shared" si="6" ref="M36:M45">G36+H36+I36-J36+K36-L36</f>
        <v>0</v>
      </c>
      <c r="N36" s="74">
        <f>'Kriminal (Superjuri)'!U25</f>
        <v>0</v>
      </c>
      <c r="O36" s="76">
        <f aca="true" t="shared" si="7" ref="O36:O42">M36-N36</f>
        <v>0</v>
      </c>
      <c r="Q36" s="49" t="s">
        <v>104</v>
      </c>
    </row>
    <row r="37" spans="2:17" ht="11.25" customHeight="1">
      <c r="B37" s="57"/>
      <c r="C37" s="89" t="s">
        <v>157</v>
      </c>
      <c r="D37" s="57"/>
      <c r="E37" s="57"/>
      <c r="F37" s="57"/>
      <c r="G37" s="73">
        <f>'Kriminal (Superjuri)'!G27</f>
        <v>20</v>
      </c>
      <c r="H37" s="74">
        <f>'Kriminal (Superjuri)'!I27</f>
        <v>0</v>
      </c>
      <c r="I37" s="74">
        <f>'Kriminal (Superjuri)'!K27</f>
        <v>0</v>
      </c>
      <c r="J37" s="74">
        <f>'Kriminal (Superjuri)'!M27</f>
        <v>0</v>
      </c>
      <c r="K37" s="74">
        <f>'Kriminal (Superjuri)'!O27</f>
        <v>0</v>
      </c>
      <c r="L37" s="74">
        <f>'Kriminal (Superjuri)'!Q27</f>
        <v>0</v>
      </c>
      <c r="M37" s="75">
        <f t="shared" si="6"/>
        <v>20</v>
      </c>
      <c r="N37" s="74">
        <f>'Kriminal (Superjuri)'!U27</f>
        <v>0</v>
      </c>
      <c r="O37" s="76">
        <f t="shared" si="7"/>
        <v>20</v>
      </c>
      <c r="Q37" s="49" t="s">
        <v>162</v>
      </c>
    </row>
    <row r="38" spans="2:17" ht="11.25" customHeight="1">
      <c r="B38" s="57"/>
      <c r="C38" s="90" t="s">
        <v>59</v>
      </c>
      <c r="D38" s="57"/>
      <c r="E38" s="57"/>
      <c r="F38" s="57"/>
      <c r="G38" s="73">
        <f>'Kriminal (Superjuri)'!G29</f>
        <v>0</v>
      </c>
      <c r="H38" s="74">
        <f>'Kriminal (Superjuri)'!I29</f>
        <v>0</v>
      </c>
      <c r="I38" s="74">
        <f>'Kriminal (Superjuri)'!K29</f>
        <v>0</v>
      </c>
      <c r="J38" s="74">
        <f>'Kriminal (Superjuri)'!M29</f>
        <v>0</v>
      </c>
      <c r="K38" s="74">
        <f>'Kriminal (Superjuri)'!O29</f>
        <v>0</v>
      </c>
      <c r="L38" s="74">
        <f>'Kriminal (Superjuri)'!Q29</f>
        <v>0</v>
      </c>
      <c r="M38" s="75">
        <f t="shared" si="6"/>
        <v>0</v>
      </c>
      <c r="N38" s="74">
        <f>'Kriminal (Superjuri)'!U29</f>
        <v>0</v>
      </c>
      <c r="O38" s="76">
        <f t="shared" si="7"/>
        <v>0</v>
      </c>
      <c r="Q38" s="49" t="s">
        <v>105</v>
      </c>
    </row>
    <row r="39" spans="2:17" ht="11.25" customHeight="1">
      <c r="B39" s="57"/>
      <c r="C39" s="89" t="s">
        <v>162</v>
      </c>
      <c r="D39" s="57"/>
      <c r="E39" s="57"/>
      <c r="F39" s="57"/>
      <c r="G39" s="73">
        <f>'Kriminal (Superjuri)'!G31</f>
        <v>45</v>
      </c>
      <c r="H39" s="74">
        <f>'Kriminal (Superjuri)'!I31</f>
        <v>1</v>
      </c>
      <c r="I39" s="74">
        <f>'Kriminal (Superjuri)'!K31</f>
        <v>0</v>
      </c>
      <c r="J39" s="74">
        <f>'Kriminal (Superjuri)'!M31</f>
        <v>0</v>
      </c>
      <c r="K39" s="74">
        <f>'Kriminal (Superjuri)'!O31</f>
        <v>0</v>
      </c>
      <c r="L39" s="74">
        <f>'Kriminal (Superjuri)'!Q31</f>
        <v>1</v>
      </c>
      <c r="M39" s="75">
        <f t="shared" si="6"/>
        <v>45</v>
      </c>
      <c r="N39" s="74">
        <f>'Kriminal (Superjuri)'!U31</f>
        <v>0</v>
      </c>
      <c r="O39" s="76">
        <f t="shared" si="7"/>
        <v>45</v>
      </c>
      <c r="Q39" s="49" t="s">
        <v>183</v>
      </c>
    </row>
    <row r="40" spans="2:17" ht="11.25" customHeight="1">
      <c r="B40" s="57"/>
      <c r="D40" s="57"/>
      <c r="E40" s="57"/>
      <c r="F40" s="57"/>
      <c r="G40" s="73">
        <f>'Kriminal (Superjuri)'!G33</f>
        <v>0</v>
      </c>
      <c r="H40" s="74">
        <f>'Kriminal (Superjuri)'!I33</f>
        <v>0</v>
      </c>
      <c r="I40" s="74">
        <f>'Kriminal (Superjuri)'!K33</f>
        <v>0</v>
      </c>
      <c r="J40" s="74">
        <f>'Kriminal (Superjuri)'!M33</f>
        <v>0</v>
      </c>
      <c r="K40" s="74">
        <f>'Kriminal (Superjuri)'!O33</f>
        <v>0</v>
      </c>
      <c r="L40" s="74">
        <f>'Kriminal (Superjuri)'!Q33</f>
        <v>0</v>
      </c>
      <c r="M40" s="75">
        <f t="shared" si="6"/>
        <v>0</v>
      </c>
      <c r="N40" s="74">
        <f>'Kriminal (Superjuri)'!U33</f>
        <v>0</v>
      </c>
      <c r="O40" s="76">
        <f t="shared" si="7"/>
        <v>0</v>
      </c>
      <c r="Q40" s="49" t="s">
        <v>106</v>
      </c>
    </row>
    <row r="41" spans="2:17" ht="11.25" customHeight="1">
      <c r="B41" s="57"/>
      <c r="C41" s="89" t="str">
        <f>Q35</f>
        <v>EDWINA GRIMA</v>
      </c>
      <c r="D41" s="57"/>
      <c r="E41" s="57"/>
      <c r="F41" s="57"/>
      <c r="G41" s="73">
        <f>'Kriminal (Superjuri)'!G35</f>
        <v>1</v>
      </c>
      <c r="H41" s="74">
        <f>'Kriminal (Superjuri)'!I35</f>
        <v>0</v>
      </c>
      <c r="I41" s="74">
        <f>'Kriminal (Superjuri)'!K43</f>
        <v>0</v>
      </c>
      <c r="J41" s="74">
        <f>'Kriminal (Superjuri)'!M35</f>
        <v>0</v>
      </c>
      <c r="K41" s="74">
        <f>'Kriminal (Superjuri)'!O35</f>
        <v>1</v>
      </c>
      <c r="L41" s="74">
        <f>'Kriminal (Superjuri)'!Q35</f>
        <v>0</v>
      </c>
      <c r="M41" s="75">
        <f t="shared" si="6"/>
        <v>2</v>
      </c>
      <c r="N41" s="74">
        <f>'Kriminal (Superjuri)'!U35</f>
        <v>0</v>
      </c>
      <c r="O41" s="76">
        <f t="shared" si="7"/>
        <v>2</v>
      </c>
      <c r="Q41" s="49" t="s">
        <v>107</v>
      </c>
    </row>
    <row r="42" spans="2:17" ht="13.5">
      <c r="B42" s="57"/>
      <c r="C42" s="90" t="str">
        <f>Q32</f>
        <v>CONSUELO-PILAR SCERRI HERRERA</v>
      </c>
      <c r="D42" s="57"/>
      <c r="E42" s="57"/>
      <c r="F42" s="57"/>
      <c r="G42" s="73">
        <f>'Kriminal (Superjuri)'!G37</f>
        <v>23</v>
      </c>
      <c r="H42" s="74">
        <f>'Kriminal (Superjuri)'!I37</f>
        <v>1</v>
      </c>
      <c r="I42" s="100">
        <f>'Kriminal (Superjuri)'!K37</f>
        <v>0</v>
      </c>
      <c r="J42" s="74">
        <f>'Kriminal (Superjuri)'!M37</f>
        <v>0</v>
      </c>
      <c r="K42" s="74">
        <f>'Kriminal (Superjuri)'!O37</f>
        <v>0</v>
      </c>
      <c r="L42" s="74">
        <f>'Kriminal (Superjuri)'!Q37</f>
        <v>0</v>
      </c>
      <c r="M42" s="75">
        <f t="shared" si="6"/>
        <v>24</v>
      </c>
      <c r="N42" s="74">
        <f>'Kriminal (Superjuri)'!U37</f>
        <v>0</v>
      </c>
      <c r="O42" s="76">
        <f t="shared" si="7"/>
        <v>24</v>
      </c>
      <c r="Q42" s="49" t="s">
        <v>109</v>
      </c>
    </row>
    <row r="43" spans="2:17" ht="13.5">
      <c r="B43" s="57"/>
      <c r="C43" s="57"/>
      <c r="D43" s="57"/>
      <c r="E43" s="57"/>
      <c r="F43" s="91" t="s">
        <v>53</v>
      </c>
      <c r="G43" s="92">
        <f>SUM(G36:G42)</f>
        <v>89</v>
      </c>
      <c r="H43" s="93">
        <f>SUM(H36:H42)</f>
        <v>2</v>
      </c>
      <c r="I43" s="93">
        <f aca="true" t="shared" si="8" ref="I43:O43">SUM(I36:I42)</f>
        <v>0</v>
      </c>
      <c r="J43" s="93">
        <f t="shared" si="8"/>
        <v>0</v>
      </c>
      <c r="K43" s="93">
        <f t="shared" si="8"/>
        <v>1</v>
      </c>
      <c r="L43" s="93">
        <f t="shared" si="8"/>
        <v>1</v>
      </c>
      <c r="M43" s="94">
        <f t="shared" si="8"/>
        <v>91</v>
      </c>
      <c r="N43" s="93">
        <f t="shared" si="8"/>
        <v>0</v>
      </c>
      <c r="O43" s="95">
        <f t="shared" si="8"/>
        <v>91</v>
      </c>
      <c r="Q43" s="49" t="s">
        <v>110</v>
      </c>
    </row>
    <row r="44" spans="2:17" ht="13.5">
      <c r="B44" s="57"/>
      <c r="C44" s="90"/>
      <c r="D44" s="57"/>
      <c r="E44" s="57"/>
      <c r="F44" s="57"/>
      <c r="G44" s="73">
        <f>'Kriminal (Superjuri)'!G39</f>
        <v>0</v>
      </c>
      <c r="H44" s="74">
        <f>'Kriminal (Superjuri)'!I39</f>
        <v>0</v>
      </c>
      <c r="I44" s="74">
        <f>'Kriminal (Superjuri)'!K39</f>
        <v>0</v>
      </c>
      <c r="J44" s="74">
        <f>'Kriminal (Superjuri)'!M39</f>
        <v>0</v>
      </c>
      <c r="K44" s="74">
        <f>'Kriminal (Superjuri)'!O39</f>
        <v>0</v>
      </c>
      <c r="L44" s="74">
        <f>'Kriminal (Superjuri)'!Q39</f>
        <v>0</v>
      </c>
      <c r="M44" s="75">
        <f t="shared" si="6"/>
        <v>0</v>
      </c>
      <c r="N44" s="74">
        <f>'Kriminal (Superjuri)'!U39</f>
        <v>0</v>
      </c>
      <c r="O44" s="76">
        <f>M44-N44</f>
        <v>0</v>
      </c>
      <c r="Q44" s="49" t="s">
        <v>111</v>
      </c>
    </row>
    <row r="45" spans="2:17" ht="11.25" customHeight="1">
      <c r="B45" s="57"/>
      <c r="C45" s="90"/>
      <c r="D45" s="57"/>
      <c r="E45" s="57"/>
      <c r="F45" s="57"/>
      <c r="G45" s="73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5">
        <f t="shared" si="6"/>
        <v>0</v>
      </c>
      <c r="N45" s="74">
        <v>0</v>
      </c>
      <c r="O45" s="76">
        <v>0</v>
      </c>
      <c r="Q45" s="49" t="s">
        <v>112</v>
      </c>
    </row>
    <row r="46" spans="2:17" ht="13.5">
      <c r="B46" s="57"/>
      <c r="C46" s="90"/>
      <c r="D46" s="57"/>
      <c r="E46" s="57"/>
      <c r="F46" s="91" t="s">
        <v>54</v>
      </c>
      <c r="G46" s="92">
        <f aca="true" t="shared" si="9" ref="G46:O46">SUM(G44:G45)</f>
        <v>0</v>
      </c>
      <c r="H46" s="93">
        <f t="shared" si="9"/>
        <v>0</v>
      </c>
      <c r="I46" s="93">
        <f t="shared" si="9"/>
        <v>0</v>
      </c>
      <c r="J46" s="93">
        <f t="shared" si="9"/>
        <v>0</v>
      </c>
      <c r="K46" s="93">
        <f t="shared" si="9"/>
        <v>0</v>
      </c>
      <c r="L46" s="93">
        <f t="shared" si="9"/>
        <v>0</v>
      </c>
      <c r="M46" s="94">
        <f t="shared" si="9"/>
        <v>0</v>
      </c>
      <c r="N46" s="93">
        <f t="shared" si="9"/>
        <v>0</v>
      </c>
      <c r="O46" s="95">
        <f t="shared" si="9"/>
        <v>0</v>
      </c>
      <c r="Q46" s="49" t="s">
        <v>108</v>
      </c>
    </row>
    <row r="47" spans="2:17" ht="13.5">
      <c r="B47" s="77"/>
      <c r="C47" s="78"/>
      <c r="D47" s="78"/>
      <c r="E47" s="79" t="s">
        <v>7</v>
      </c>
      <c r="F47" s="79"/>
      <c r="G47" s="80">
        <f aca="true" t="shared" si="10" ref="G47:O47">G43+G46</f>
        <v>89</v>
      </c>
      <c r="H47" s="81">
        <f t="shared" si="10"/>
        <v>2</v>
      </c>
      <c r="I47" s="81">
        <f t="shared" si="10"/>
        <v>0</v>
      </c>
      <c r="J47" s="81">
        <f t="shared" si="10"/>
        <v>0</v>
      </c>
      <c r="K47" s="81">
        <f t="shared" si="10"/>
        <v>1</v>
      </c>
      <c r="L47" s="81">
        <f t="shared" si="10"/>
        <v>1</v>
      </c>
      <c r="M47" s="82">
        <f t="shared" si="10"/>
        <v>91</v>
      </c>
      <c r="N47" s="81">
        <f t="shared" si="10"/>
        <v>0</v>
      </c>
      <c r="O47" s="83">
        <f t="shared" si="10"/>
        <v>91</v>
      </c>
      <c r="Q47" s="49" t="s">
        <v>109</v>
      </c>
    </row>
    <row r="48" spans="2:17" ht="13.5">
      <c r="B48" s="101"/>
      <c r="C48" s="101"/>
      <c r="D48" s="101"/>
      <c r="E48" s="102"/>
      <c r="F48" s="102"/>
      <c r="G48" s="103"/>
      <c r="H48" s="104"/>
      <c r="I48" s="104"/>
      <c r="J48" s="104"/>
      <c r="K48" s="104"/>
      <c r="L48" s="104"/>
      <c r="M48" s="105"/>
      <c r="N48" s="104"/>
      <c r="O48" s="106"/>
      <c r="Q48" s="49" t="s">
        <v>135</v>
      </c>
    </row>
    <row r="49" spans="2:17" ht="12.75" customHeight="1">
      <c r="B49" s="116" t="s">
        <v>10</v>
      </c>
      <c r="C49" s="116"/>
      <c r="D49" s="116"/>
      <c r="E49" s="116"/>
      <c r="F49" s="57"/>
      <c r="G49" s="70"/>
      <c r="H49" s="86"/>
      <c r="I49" s="86"/>
      <c r="J49" s="86"/>
      <c r="K49" s="86"/>
      <c r="L49" s="86"/>
      <c r="M49" s="72"/>
      <c r="N49" s="86"/>
      <c r="O49" s="69"/>
      <c r="Q49" s="49" t="s">
        <v>110</v>
      </c>
    </row>
    <row r="50" spans="2:17" ht="12.75">
      <c r="B50" s="116"/>
      <c r="C50" s="116"/>
      <c r="D50" s="116"/>
      <c r="E50" s="116"/>
      <c r="F50" s="57"/>
      <c r="G50" s="70"/>
      <c r="H50" s="71"/>
      <c r="I50" s="71"/>
      <c r="J50" s="71"/>
      <c r="K50" s="71"/>
      <c r="L50" s="71"/>
      <c r="M50" s="72"/>
      <c r="N50" s="71"/>
      <c r="O50" s="69"/>
      <c r="Q50" s="49" t="s">
        <v>111</v>
      </c>
    </row>
    <row r="51" spans="2:17" ht="11.25" customHeight="1">
      <c r="B51" s="57"/>
      <c r="C51" s="90" t="str">
        <f>Q67</f>
        <v>JOSETTE DEMICOLI</v>
      </c>
      <c r="D51" s="57"/>
      <c r="E51" s="57"/>
      <c r="F51" s="57"/>
      <c r="G51" s="73">
        <f>'J. Demicoli'!G45</f>
        <v>343</v>
      </c>
      <c r="H51" s="74">
        <f>'J. Demicoli'!I45</f>
        <v>9</v>
      </c>
      <c r="I51" s="74">
        <f>'J. Demicoli'!K45</f>
        <v>0</v>
      </c>
      <c r="J51" s="74">
        <f>'J. Demicoli'!M45</f>
        <v>7</v>
      </c>
      <c r="K51" s="74">
        <f>'J. Demicoli'!O45</f>
        <v>0</v>
      </c>
      <c r="L51" s="74">
        <f>'J. Demicoli'!Q45</f>
        <v>0</v>
      </c>
      <c r="M51" s="75">
        <f aca="true" t="shared" si="11" ref="M51:M67">G51+H51+I51-J51+K51-L51</f>
        <v>345</v>
      </c>
      <c r="N51" s="74">
        <f>'J. Demicoli'!U45</f>
        <v>0</v>
      </c>
      <c r="O51" s="76">
        <f>M51-N51</f>
        <v>345</v>
      </c>
      <c r="Q51" s="49" t="s">
        <v>112</v>
      </c>
    </row>
    <row r="52" spans="2:17" ht="11.25" customHeight="1">
      <c r="B52" s="57"/>
      <c r="C52" s="90" t="str">
        <f>Q62</f>
        <v>GABRIELLA VELLA</v>
      </c>
      <c r="D52" s="57"/>
      <c r="E52" s="57"/>
      <c r="F52" s="57"/>
      <c r="G52" s="73">
        <f>'Vella G.'!G45</f>
        <v>229</v>
      </c>
      <c r="H52" s="74">
        <f>'Vella G.'!I45</f>
        <v>8</v>
      </c>
      <c r="I52" s="74">
        <f>'Vella G.'!K45</f>
        <v>0</v>
      </c>
      <c r="J52" s="74">
        <f>'Vella G.'!M45</f>
        <v>9</v>
      </c>
      <c r="K52" s="74">
        <f>'Vella G.'!O45</f>
        <v>0</v>
      </c>
      <c r="L52" s="74">
        <f>'Vella G.'!Q45</f>
        <v>0</v>
      </c>
      <c r="M52" s="75">
        <f t="shared" si="11"/>
        <v>228</v>
      </c>
      <c r="N52" s="74">
        <f>'Vella G.'!U45</f>
        <v>4</v>
      </c>
      <c r="O52" s="76">
        <f aca="true" t="shared" si="12" ref="O52:O67">M52-N52</f>
        <v>224</v>
      </c>
      <c r="Q52" s="49" t="s">
        <v>113</v>
      </c>
    </row>
    <row r="53" spans="2:17" ht="11.25" customHeight="1">
      <c r="B53" s="57"/>
      <c r="C53" s="90"/>
      <c r="D53" s="57"/>
      <c r="E53" s="57"/>
      <c r="F53" s="57"/>
      <c r="G53" s="73">
        <f>'Depasquale F.'!G45</f>
        <v>0</v>
      </c>
      <c r="H53" s="74">
        <f>'Depasquale F.'!I45</f>
        <v>0</v>
      </c>
      <c r="I53" s="74">
        <f>'Depasquale F.'!K45</f>
        <v>0</v>
      </c>
      <c r="J53" s="74">
        <f>'Depasquale F.'!M45</f>
        <v>0</v>
      </c>
      <c r="K53" s="74">
        <f>'Depasquale F.'!O45</f>
        <v>0</v>
      </c>
      <c r="L53" s="74">
        <f>'Depasquale F.'!Q45</f>
        <v>0</v>
      </c>
      <c r="M53" s="75">
        <f t="shared" si="11"/>
        <v>0</v>
      </c>
      <c r="N53" s="74">
        <f>'Depasquale F.'!U45</f>
        <v>0</v>
      </c>
      <c r="O53" s="76">
        <f t="shared" si="12"/>
        <v>0</v>
      </c>
      <c r="Q53" s="49" t="s">
        <v>114</v>
      </c>
    </row>
    <row r="54" spans="2:17" ht="11.25" customHeight="1">
      <c r="B54" s="57"/>
      <c r="C54" s="90" t="str">
        <f>Q72</f>
        <v>ASTRID-MAY GRIMA</v>
      </c>
      <c r="D54" s="57"/>
      <c r="E54" s="57"/>
      <c r="F54" s="57"/>
      <c r="G54" s="73">
        <f>'Astrid-May Grima'!G45</f>
        <v>2119</v>
      </c>
      <c r="H54" s="74">
        <f>'Astrid-May Grima'!I45</f>
        <v>1044</v>
      </c>
      <c r="I54" s="74">
        <f>'Astrid-May Grima'!K45</f>
        <v>0</v>
      </c>
      <c r="J54" s="74">
        <f>'Astrid-May Grima'!M45</f>
        <v>120</v>
      </c>
      <c r="K54" s="74">
        <f>'Astrid-May Grima'!O45</f>
        <v>0</v>
      </c>
      <c r="L54" s="74">
        <f>'Astrid-May Grima'!Q45</f>
        <v>0</v>
      </c>
      <c r="M54" s="75">
        <f t="shared" si="11"/>
        <v>3043</v>
      </c>
      <c r="N54" s="74">
        <f>'Astrid-May Grima'!U45</f>
        <v>2</v>
      </c>
      <c r="O54" s="76">
        <f t="shared" si="12"/>
        <v>3041</v>
      </c>
      <c r="Q54" s="99" t="s">
        <v>115</v>
      </c>
    </row>
    <row r="55" spans="2:17" ht="11.25" customHeight="1">
      <c r="B55" s="98"/>
      <c r="C55" s="89" t="s">
        <v>179</v>
      </c>
      <c r="D55" s="57"/>
      <c r="E55" s="57"/>
      <c r="F55" s="57"/>
      <c r="G55" s="73">
        <f>'Farrugia Frendo C.'!G45</f>
        <v>1432</v>
      </c>
      <c r="H55" s="74">
        <f>'Farrugia Frendo C.'!I45</f>
        <v>38</v>
      </c>
      <c r="I55" s="74">
        <f>'Farrugia Frendo C.'!K45</f>
        <v>0</v>
      </c>
      <c r="J55" s="74">
        <f>'Farrugia Frendo C.'!M45</f>
        <v>147</v>
      </c>
      <c r="K55" s="74">
        <f>'Farrugia Frendo C.'!O45</f>
        <v>0</v>
      </c>
      <c r="L55" s="74">
        <f>'Farrugia Frendo C.'!Q45</f>
        <v>0</v>
      </c>
      <c r="M55" s="75">
        <f t="shared" si="11"/>
        <v>1323</v>
      </c>
      <c r="N55" s="74">
        <f>'Farrugia Frendo C.'!U45</f>
        <v>70</v>
      </c>
      <c r="O55" s="76">
        <f t="shared" si="12"/>
        <v>1253</v>
      </c>
      <c r="Q55" s="49" t="s">
        <v>116</v>
      </c>
    </row>
    <row r="56" spans="2:17" ht="11.25" customHeight="1">
      <c r="B56" s="57"/>
      <c r="C56" s="90" t="str">
        <f>Q39</f>
        <v>YANA MICALLEF STAFRACE</v>
      </c>
      <c r="D56" s="57"/>
      <c r="E56" s="57"/>
      <c r="F56" s="57"/>
      <c r="G56" s="73">
        <f>'Micallef Stafrace Y.'!G45</f>
        <v>1925</v>
      </c>
      <c r="H56" s="74">
        <f>'Micallef Stafrace Y.'!I45</f>
        <v>72</v>
      </c>
      <c r="I56" s="74">
        <f>'Micallef Stafrace Y.'!K45</f>
        <v>0</v>
      </c>
      <c r="J56" s="74">
        <f>'Micallef Stafrace Y.'!M45</f>
        <v>73</v>
      </c>
      <c r="K56" s="74">
        <f>'Micallef Stafrace Y.'!O45</f>
        <v>0</v>
      </c>
      <c r="L56" s="74">
        <f>'Micallef Stafrace Y.'!Q45</f>
        <v>0</v>
      </c>
      <c r="M56" s="75">
        <f t="shared" si="11"/>
        <v>1924</v>
      </c>
      <c r="N56" s="74">
        <f>'Micallef Stafrace Y.'!U45</f>
        <v>0</v>
      </c>
      <c r="O56" s="76">
        <f t="shared" si="12"/>
        <v>1924</v>
      </c>
      <c r="Q56" s="49" t="s">
        <v>117</v>
      </c>
    </row>
    <row r="57" spans="2:17" ht="11.25" customHeight="1">
      <c r="B57" s="57"/>
      <c r="C57" s="90" t="str">
        <f>Q28</f>
        <v>AUDREY DEMICOLI</v>
      </c>
      <c r="D57" s="57"/>
      <c r="E57" s="57"/>
      <c r="F57" s="57"/>
      <c r="G57" s="107">
        <f>'Demicoli A.'!G45</f>
        <v>436</v>
      </c>
      <c r="H57" s="74">
        <f>'Demicoli A.'!I45</f>
        <v>30</v>
      </c>
      <c r="I57" s="74">
        <f>'Demicoli A.'!K45</f>
        <v>0</v>
      </c>
      <c r="J57" s="74">
        <f>'Demicoli A.'!M45</f>
        <v>8</v>
      </c>
      <c r="K57" s="74">
        <f>'Demicoli A.'!O45</f>
        <v>0</v>
      </c>
      <c r="L57" s="74">
        <f>'Demicoli A.'!Q45</f>
        <v>0</v>
      </c>
      <c r="M57" s="75">
        <f t="shared" si="11"/>
        <v>458</v>
      </c>
      <c r="N57" s="74">
        <f>'Demicoli A.'!U45</f>
        <v>189</v>
      </c>
      <c r="O57" s="76">
        <f t="shared" si="12"/>
        <v>269</v>
      </c>
      <c r="Q57" s="49" t="s">
        <v>118</v>
      </c>
    </row>
    <row r="58" spans="2:17" ht="11.25" customHeight="1">
      <c r="B58" s="57"/>
      <c r="C58" s="90" t="str">
        <f>Q48</f>
        <v>MARSE-ANN FARRUGIA </v>
      </c>
      <c r="D58" s="57"/>
      <c r="E58" s="57"/>
      <c r="F58" s="57"/>
      <c r="G58" s="73">
        <f>'Farrugia M.'!G45</f>
        <v>220</v>
      </c>
      <c r="H58" s="74">
        <f>'Farrugia M.'!I45</f>
        <v>8</v>
      </c>
      <c r="I58" s="74">
        <f>'Farrugia M.'!K45</f>
        <v>0</v>
      </c>
      <c r="J58" s="74">
        <f>'Farrugia M.'!M45</f>
        <v>6</v>
      </c>
      <c r="K58" s="74">
        <f>'Farrugia M.'!O45</f>
        <v>0</v>
      </c>
      <c r="L58" s="74">
        <f>'Farrugia M.'!Q45</f>
        <v>0</v>
      </c>
      <c r="M58" s="75">
        <f t="shared" si="11"/>
        <v>222</v>
      </c>
      <c r="N58" s="74">
        <f>'Farrugia M.'!U45</f>
        <v>70</v>
      </c>
      <c r="O58" s="76">
        <f t="shared" si="12"/>
        <v>152</v>
      </c>
      <c r="Q58" s="49" t="s">
        <v>119</v>
      </c>
    </row>
    <row r="59" spans="2:17" ht="11.25" customHeight="1">
      <c r="B59" s="57"/>
      <c r="C59" s="90" t="str">
        <f>Q77</f>
        <v>NADINE LIA</v>
      </c>
      <c r="D59" s="57"/>
      <c r="E59" s="57"/>
      <c r="F59" s="57"/>
      <c r="G59" s="73">
        <f>'Nadine Lia'!G45</f>
        <v>590</v>
      </c>
      <c r="H59" s="74">
        <f>'Nadine Lia'!I45</f>
        <v>94</v>
      </c>
      <c r="I59" s="74">
        <f>'Nadine Lia'!K45</f>
        <v>0</v>
      </c>
      <c r="J59" s="74">
        <f>'Nadine Lia'!M45</f>
        <v>111</v>
      </c>
      <c r="K59" s="74">
        <f>'Nadine Lia'!O45</f>
        <v>0</v>
      </c>
      <c r="L59" s="74">
        <f>'Nadine Lia'!Q45</f>
        <v>0</v>
      </c>
      <c r="M59" s="75">
        <f t="shared" si="11"/>
        <v>573</v>
      </c>
      <c r="N59" s="74">
        <f>'Nadine Lia'!U45</f>
        <v>1</v>
      </c>
      <c r="O59" s="76">
        <f t="shared" si="12"/>
        <v>572</v>
      </c>
      <c r="Q59" s="49" t="s">
        <v>120</v>
      </c>
    </row>
    <row r="60" spans="2:17" ht="11.25" customHeight="1">
      <c r="B60" s="98"/>
      <c r="C60" s="90" t="str">
        <f>Q73</f>
        <v>SIMONE GRECH</v>
      </c>
      <c r="D60" s="57"/>
      <c r="E60" s="57"/>
      <c r="F60" s="57"/>
      <c r="G60" s="73">
        <f>'Simone Grech'!G45</f>
        <v>553</v>
      </c>
      <c r="H60" s="74">
        <f>'Simone Grech'!I45</f>
        <v>8</v>
      </c>
      <c r="I60" s="74">
        <f>'Simone Grech'!K45</f>
        <v>0</v>
      </c>
      <c r="J60" s="74">
        <f>'Simone Grech'!M45</f>
        <v>31</v>
      </c>
      <c r="K60" s="74">
        <f>'Simone Grech'!O45</f>
        <v>0</v>
      </c>
      <c r="L60" s="74">
        <f>'Simone Grech'!Q45</f>
        <v>1</v>
      </c>
      <c r="M60" s="75">
        <f t="shared" si="11"/>
        <v>529</v>
      </c>
      <c r="N60" s="74">
        <f>'Simone Grech'!U45</f>
        <v>0</v>
      </c>
      <c r="O60" s="76">
        <f t="shared" si="12"/>
        <v>529</v>
      </c>
      <c r="Q60" s="49" t="s">
        <v>121</v>
      </c>
    </row>
    <row r="61" spans="2:17" ht="11.25" customHeight="1">
      <c r="B61" s="57"/>
      <c r="C61" s="89" t="s">
        <v>167</v>
      </c>
      <c r="D61" s="57"/>
      <c r="E61" s="57"/>
      <c r="F61" s="57"/>
      <c r="G61" s="73">
        <f>'J. Mifsud'!G45</f>
        <v>139</v>
      </c>
      <c r="H61" s="74">
        <f>'J. Mifsud'!I45</f>
        <v>13</v>
      </c>
      <c r="I61" s="74">
        <f>'J. Mifsud'!K45</f>
        <v>0</v>
      </c>
      <c r="J61" s="74">
        <f>'J. Mifsud'!M45</f>
        <v>18</v>
      </c>
      <c r="K61" s="74">
        <f>'J. Mifsud'!O45</f>
        <v>0</v>
      </c>
      <c r="L61" s="74">
        <f>'J. Mifsud'!Q45</f>
        <v>1</v>
      </c>
      <c r="M61" s="75">
        <f t="shared" si="11"/>
        <v>133</v>
      </c>
      <c r="N61" s="74">
        <f>'J. Mifsud'!U45</f>
        <v>3</v>
      </c>
      <c r="O61" s="76">
        <f t="shared" si="12"/>
        <v>130</v>
      </c>
      <c r="Q61" s="49" t="s">
        <v>122</v>
      </c>
    </row>
    <row r="62" spans="2:17" ht="11.25" customHeight="1">
      <c r="B62" s="57"/>
      <c r="C62" s="90" t="str">
        <f>Q34</f>
        <v>DOREEN CLARKE</v>
      </c>
      <c r="D62" s="57"/>
      <c r="E62" s="57"/>
      <c r="F62" s="57"/>
      <c r="G62" s="73">
        <f>'Clarke D.'!G45</f>
        <v>416</v>
      </c>
      <c r="H62" s="74">
        <f>'Clarke D.'!I45</f>
        <v>12</v>
      </c>
      <c r="I62" s="74">
        <f>'Clarke D.'!K45</f>
        <v>2</v>
      </c>
      <c r="J62" s="74">
        <f>'Clarke D.'!M45</f>
        <v>12</v>
      </c>
      <c r="K62" s="74">
        <f>'Clarke D.'!O45</f>
        <v>0</v>
      </c>
      <c r="L62" s="74">
        <f>'Clarke D.'!Q45</f>
        <v>1</v>
      </c>
      <c r="M62" s="75">
        <f t="shared" si="11"/>
        <v>417</v>
      </c>
      <c r="N62" s="74">
        <f>'Clarke D.'!U45</f>
        <v>8</v>
      </c>
      <c r="O62" s="76">
        <f t="shared" si="12"/>
        <v>409</v>
      </c>
      <c r="Q62" s="89" t="s">
        <v>104</v>
      </c>
    </row>
    <row r="63" spans="2:17" ht="11.25" customHeight="1">
      <c r="B63" s="57"/>
      <c r="C63" s="90" t="str">
        <f>Q70</f>
        <v>NATASHA GALEA SCIBERRAS</v>
      </c>
      <c r="D63" s="57"/>
      <c r="E63" s="57"/>
      <c r="F63" s="57"/>
      <c r="G63" s="73">
        <f>'Galea Sciberras N.'!G45</f>
        <v>971</v>
      </c>
      <c r="H63" s="74">
        <f>'Galea Sciberras N.'!I45</f>
        <v>6</v>
      </c>
      <c r="I63" s="74">
        <f>'Galea Sciberras N.'!K45</f>
        <v>0</v>
      </c>
      <c r="J63" s="74">
        <f>'Galea Sciberras N.'!M45</f>
        <v>11</v>
      </c>
      <c r="K63" s="74">
        <f>'Galea Sciberras N.'!O45</f>
        <v>0</v>
      </c>
      <c r="L63" s="74">
        <f>'Galea Sciberras N.'!Q45</f>
        <v>0</v>
      </c>
      <c r="M63" s="75">
        <f>G63+H63+I63-J63+K63-L63</f>
        <v>966</v>
      </c>
      <c r="N63" s="74">
        <f>'Galea Sciberras N.'!U45</f>
        <v>197</v>
      </c>
      <c r="O63" s="76">
        <f>M63-N63</f>
        <v>769</v>
      </c>
      <c r="Q63" s="89" t="s">
        <v>99</v>
      </c>
    </row>
    <row r="64" spans="2:17" ht="11.25" customHeight="1">
      <c r="B64" s="57"/>
      <c r="C64" s="89" t="s">
        <v>168</v>
      </c>
      <c r="D64" s="57"/>
      <c r="E64" s="57"/>
      <c r="F64" s="57"/>
      <c r="G64" s="73">
        <f>'M. Vella'!G45</f>
        <v>302</v>
      </c>
      <c r="H64" s="74">
        <f>'M. Vella'!I45</f>
        <v>4</v>
      </c>
      <c r="I64" s="74">
        <f>'M. Vella'!K45</f>
        <v>0</v>
      </c>
      <c r="J64" s="74">
        <f>'M. Vella'!M45</f>
        <v>9</v>
      </c>
      <c r="K64" s="74">
        <f>'M. Vella'!O45</f>
        <v>0</v>
      </c>
      <c r="L64" s="74">
        <f>'M. Vella'!Q45</f>
        <v>0</v>
      </c>
      <c r="M64" s="75">
        <f>G64+H64+I64-J64+K64-L64</f>
        <v>297</v>
      </c>
      <c r="N64" s="74">
        <f>'M. Vella'!U45</f>
        <v>92</v>
      </c>
      <c r="O64" s="76">
        <f t="shared" si="12"/>
        <v>205</v>
      </c>
      <c r="Q64" s="108" t="s">
        <v>136</v>
      </c>
    </row>
    <row r="65" spans="2:17" ht="11.25" customHeight="1">
      <c r="B65" s="57"/>
      <c r="C65" s="89" t="str">
        <f>Q63</f>
        <v>CLAIRE STAFRACE ZAMMIT</v>
      </c>
      <c r="D65" s="57"/>
      <c r="E65" s="57"/>
      <c r="F65" s="57"/>
      <c r="G65" s="73">
        <f>'Stafrace Zammit C.'!G45</f>
        <v>1106</v>
      </c>
      <c r="H65" s="74">
        <f>'Stafrace Zammit C.'!I45</f>
        <v>8</v>
      </c>
      <c r="I65" s="100">
        <f>'Stafrace Zammit C.'!K45</f>
        <v>0</v>
      </c>
      <c r="J65" s="74">
        <f>'Stafrace Zammit C.'!M45</f>
        <v>18</v>
      </c>
      <c r="K65" s="74">
        <f>'Stafrace Zammit C.'!O45</f>
        <v>0</v>
      </c>
      <c r="L65" s="74">
        <f>'Stafrace Zammit C.'!Q45</f>
        <v>0</v>
      </c>
      <c r="M65" s="75">
        <f t="shared" si="11"/>
        <v>1096</v>
      </c>
      <c r="N65" s="74">
        <f>'Stafrace Zammit C.'!U45</f>
        <v>144</v>
      </c>
      <c r="O65" s="76">
        <f t="shared" si="12"/>
        <v>952</v>
      </c>
      <c r="Q65" s="49" t="s">
        <v>137</v>
      </c>
    </row>
    <row r="66" spans="2:17" ht="11.25" customHeight="1">
      <c r="B66" s="57"/>
      <c r="C66" s="90" t="str">
        <f>Q78</f>
        <v>VICTOR GEORGE AXIAQ</v>
      </c>
      <c r="D66" s="57"/>
      <c r="E66" s="57"/>
      <c r="F66" s="57"/>
      <c r="G66" s="73">
        <f>'Victor George Axiaq'!G45</f>
        <v>2056</v>
      </c>
      <c r="H66" s="74">
        <f>'Victor George Axiaq'!I45</f>
        <v>77</v>
      </c>
      <c r="I66" s="74">
        <f>'Victor George Axiaq'!K45</f>
        <v>0</v>
      </c>
      <c r="J66" s="74">
        <f>'Victor George Axiaq'!M45</f>
        <v>44</v>
      </c>
      <c r="K66" s="74">
        <f>'Victor George Axiaq'!O45</f>
        <v>0</v>
      </c>
      <c r="L66" s="74">
        <f>'Victor George Axiaq'!Q45</f>
        <v>0</v>
      </c>
      <c r="M66" s="75">
        <f t="shared" si="11"/>
        <v>2089</v>
      </c>
      <c r="N66" s="74">
        <f>'Victor George Axiaq'!U45</f>
        <v>3</v>
      </c>
      <c r="O66" s="76">
        <f t="shared" si="12"/>
        <v>2086</v>
      </c>
      <c r="Q66" s="49" t="s">
        <v>140</v>
      </c>
    </row>
    <row r="67" spans="2:17" ht="11.25" customHeight="1">
      <c r="B67" s="57"/>
      <c r="C67" s="90"/>
      <c r="D67" s="57"/>
      <c r="E67" s="57"/>
      <c r="F67" s="57"/>
      <c r="G67" s="73">
        <f>'mag. 3'!G45</f>
        <v>0</v>
      </c>
      <c r="H67" s="74">
        <f>'mag. 3'!I45</f>
        <v>0</v>
      </c>
      <c r="I67" s="74">
        <f>'mag. 3'!K45</f>
        <v>0</v>
      </c>
      <c r="J67" s="74">
        <f>'mag. 3'!M45</f>
        <v>0</v>
      </c>
      <c r="K67" s="74">
        <f>'mag. 3'!O45</f>
        <v>0</v>
      </c>
      <c r="L67" s="74">
        <f>'mag. 3'!Q45</f>
        <v>0</v>
      </c>
      <c r="M67" s="75">
        <f t="shared" si="11"/>
        <v>0</v>
      </c>
      <c r="N67" s="74">
        <f>'mag. 3'!U45</f>
        <v>0</v>
      </c>
      <c r="O67" s="76">
        <f t="shared" si="12"/>
        <v>0</v>
      </c>
      <c r="Q67" s="49" t="s">
        <v>141</v>
      </c>
    </row>
    <row r="68" spans="2:17" ht="11.25" customHeight="1">
      <c r="B68" s="57"/>
      <c r="C68" s="90" t="str">
        <f>Q68</f>
        <v>NEVILLE CAMILLERI</v>
      </c>
      <c r="D68" s="57"/>
      <c r="E68" s="57"/>
      <c r="F68" s="57"/>
      <c r="G68" s="73">
        <f>'Camilleri N.'!G45</f>
        <v>261</v>
      </c>
      <c r="H68" s="74">
        <f>'Camilleri N.'!I45</f>
        <v>10</v>
      </c>
      <c r="I68" s="74">
        <f>'Camilleri N.'!K45</f>
        <v>2</v>
      </c>
      <c r="J68" s="74">
        <f>'Camilleri N.'!M45</f>
        <v>5</v>
      </c>
      <c r="K68" s="74">
        <f>'Camilleri N.'!O45</f>
        <v>0</v>
      </c>
      <c r="L68" s="74">
        <f>'Camilleri N.'!Q45</f>
        <v>0</v>
      </c>
      <c r="M68" s="75">
        <f aca="true" t="shared" si="13" ref="M68:M73">G68+H68+I68-J68+K68-L68</f>
        <v>268</v>
      </c>
      <c r="N68" s="74">
        <f>'Camilleri N.'!U45</f>
        <v>43</v>
      </c>
      <c r="O68" s="76">
        <f aca="true" t="shared" si="14" ref="O68:O73">M68-N68</f>
        <v>225</v>
      </c>
      <c r="Q68" s="49" t="s">
        <v>142</v>
      </c>
    </row>
    <row r="69" spans="2:17" ht="11.25" customHeight="1">
      <c r="B69" s="57"/>
      <c r="C69" s="90" t="str">
        <f>Q69</f>
        <v>IAN FARRUGIA</v>
      </c>
      <c r="D69" s="57"/>
      <c r="E69" s="57"/>
      <c r="F69" s="57"/>
      <c r="G69" s="73">
        <f>'Farrugia I.'!G45</f>
        <v>1379</v>
      </c>
      <c r="H69" s="74">
        <f>'Farrugia I.'!I45</f>
        <v>13</v>
      </c>
      <c r="I69" s="74">
        <f>'Farrugia I.'!K45</f>
        <v>0</v>
      </c>
      <c r="J69" s="74">
        <f>'Farrugia I.'!M45</f>
        <v>3</v>
      </c>
      <c r="K69" s="74">
        <f>'Farrugia I.'!O45</f>
        <v>0</v>
      </c>
      <c r="L69" s="74">
        <f>'Farrugia I.'!Q45</f>
        <v>0</v>
      </c>
      <c r="M69" s="75">
        <f t="shared" si="13"/>
        <v>1389</v>
      </c>
      <c r="N69" s="74">
        <f>'Farrugia I.'!U45</f>
        <v>1</v>
      </c>
      <c r="O69" s="76">
        <f t="shared" si="14"/>
        <v>1388</v>
      </c>
      <c r="Q69" s="49" t="s">
        <v>148</v>
      </c>
    </row>
    <row r="70" spans="2:17" ht="11.25" customHeight="1">
      <c r="B70" s="57"/>
      <c r="C70" s="90"/>
      <c r="D70" s="57"/>
      <c r="E70" s="57"/>
      <c r="F70" s="57"/>
      <c r="G70" s="73">
        <f>'Bugeja A.'!G45</f>
        <v>0</v>
      </c>
      <c r="H70" s="74">
        <f>'Bugeja A.'!I45</f>
        <v>0</v>
      </c>
      <c r="I70" s="74">
        <f>'Bugeja A.'!K45</f>
        <v>0</v>
      </c>
      <c r="J70" s="74">
        <f>'Bugeja A.'!M45</f>
        <v>0</v>
      </c>
      <c r="K70" s="74">
        <f>'Bugeja A.'!O45</f>
        <v>0</v>
      </c>
      <c r="L70" s="74">
        <f>'Bugeja A.'!Q45</f>
        <v>0</v>
      </c>
      <c r="M70" s="75">
        <f t="shared" si="13"/>
        <v>0</v>
      </c>
      <c r="N70" s="74">
        <f>'Bugeja A.'!U45</f>
        <v>0</v>
      </c>
      <c r="O70" s="76">
        <f t="shared" si="14"/>
        <v>0</v>
      </c>
      <c r="Q70" s="49" t="s">
        <v>151</v>
      </c>
    </row>
    <row r="71" spans="2:17" ht="11.25" customHeight="1">
      <c r="B71" s="57"/>
      <c r="C71" s="90" t="str">
        <f>Q74</f>
        <v>CHARMAINE GALEA</v>
      </c>
      <c r="D71" s="57"/>
      <c r="E71" s="57"/>
      <c r="F71" s="57"/>
      <c r="G71" s="73">
        <f>'Galea C.'!G45</f>
        <v>284</v>
      </c>
      <c r="H71" s="74">
        <f>'Galea C.'!I45</f>
        <v>132</v>
      </c>
      <c r="I71" s="74">
        <f>'Galea C.'!K45</f>
        <v>0</v>
      </c>
      <c r="J71" s="74">
        <f>'Galea C.'!M45</f>
        <v>114</v>
      </c>
      <c r="K71" s="74">
        <f>'Galea C.'!O45</f>
        <v>1</v>
      </c>
      <c r="L71" s="74">
        <f>'Galea C.'!Q45</f>
        <v>1</v>
      </c>
      <c r="M71" s="75">
        <f t="shared" si="13"/>
        <v>302</v>
      </c>
      <c r="N71" s="74">
        <f>'Galea C.'!U45</f>
        <v>10</v>
      </c>
      <c r="O71" s="76">
        <f t="shared" si="14"/>
        <v>292</v>
      </c>
      <c r="Q71" s="49" t="s">
        <v>157</v>
      </c>
    </row>
    <row r="72" spans="2:17" ht="11.25" customHeight="1">
      <c r="B72" s="57"/>
      <c r="C72" s="90" t="str">
        <f>Q29</f>
        <v>DONATELLA FRENDO DIMECH</v>
      </c>
      <c r="D72" s="57"/>
      <c r="E72" s="57"/>
      <c r="F72" s="57"/>
      <c r="G72" s="73">
        <f>'Frendo Dimech D.'!G45</f>
        <v>184</v>
      </c>
      <c r="H72" s="74">
        <f>'Frendo Dimech D.'!I45</f>
        <v>67</v>
      </c>
      <c r="I72" s="74">
        <f>'Frendo Dimech D.'!K45</f>
        <v>0</v>
      </c>
      <c r="J72" s="74">
        <f>'Frendo Dimech D.'!M45</f>
        <v>64</v>
      </c>
      <c r="K72" s="74">
        <f>'Frendo Dimech D.'!O45</f>
        <v>0</v>
      </c>
      <c r="L72" s="74">
        <f>'Frendo Dimech D.'!Q45</f>
        <v>0</v>
      </c>
      <c r="M72" s="75">
        <f t="shared" si="13"/>
        <v>187</v>
      </c>
      <c r="N72" s="74">
        <f>'Frendo Dimech D.'!U45</f>
        <v>24</v>
      </c>
      <c r="O72" s="76">
        <f t="shared" si="14"/>
        <v>163</v>
      </c>
      <c r="Q72" s="49" t="s">
        <v>191</v>
      </c>
    </row>
    <row r="73" spans="2:17" ht="11.25" customHeight="1">
      <c r="B73" s="57"/>
      <c r="C73" s="90" t="str">
        <f>Q76</f>
        <v>RACHEL MONTEBELLO</v>
      </c>
      <c r="D73" s="57"/>
      <c r="E73" s="57"/>
      <c r="F73" s="57"/>
      <c r="G73" s="73">
        <f>'Rachel Montebello'!G45</f>
        <v>320</v>
      </c>
      <c r="H73" s="74">
        <f>'Rachel Montebello'!I45</f>
        <v>6</v>
      </c>
      <c r="I73" s="74">
        <f>'Rachel Montebello'!K45</f>
        <v>0</v>
      </c>
      <c r="J73" s="74">
        <f>'Rachel Montebello'!M45</f>
        <v>9</v>
      </c>
      <c r="K73" s="74">
        <f>'Rachel Montebello'!O45</f>
        <v>0</v>
      </c>
      <c r="L73" s="74">
        <f>'Rachel Montebello'!Q45</f>
        <v>0</v>
      </c>
      <c r="M73" s="75">
        <f t="shared" si="13"/>
        <v>317</v>
      </c>
      <c r="N73" s="74">
        <f>'Rachel Montebello'!U45</f>
        <v>143</v>
      </c>
      <c r="O73" s="76">
        <f t="shared" si="14"/>
        <v>174</v>
      </c>
      <c r="Q73" s="49" t="s">
        <v>192</v>
      </c>
    </row>
    <row r="74" spans="2:17" ht="13.5">
      <c r="B74" s="57"/>
      <c r="C74" s="57"/>
      <c r="D74" s="57"/>
      <c r="E74" s="57"/>
      <c r="F74" s="91" t="s">
        <v>53</v>
      </c>
      <c r="G74" s="109">
        <f aca="true" t="shared" si="15" ref="G74:O74">SUM(G51:G73)</f>
        <v>15265</v>
      </c>
      <c r="H74" s="110">
        <f t="shared" si="15"/>
        <v>1659</v>
      </c>
      <c r="I74" s="110">
        <f t="shared" si="15"/>
        <v>4</v>
      </c>
      <c r="J74" s="110">
        <f t="shared" si="15"/>
        <v>819</v>
      </c>
      <c r="K74" s="110">
        <f t="shared" si="15"/>
        <v>1</v>
      </c>
      <c r="L74" s="110">
        <f t="shared" si="15"/>
        <v>4</v>
      </c>
      <c r="M74" s="111">
        <f t="shared" si="15"/>
        <v>16106</v>
      </c>
      <c r="N74" s="110">
        <f t="shared" si="15"/>
        <v>1004</v>
      </c>
      <c r="O74" s="112">
        <f t="shared" si="15"/>
        <v>15102</v>
      </c>
      <c r="Q74" s="49" t="s">
        <v>158</v>
      </c>
    </row>
    <row r="75" spans="2:17" ht="15" customHeight="1" thickBot="1">
      <c r="B75" s="77"/>
      <c r="C75" s="78"/>
      <c r="D75" s="78"/>
      <c r="E75" s="79"/>
      <c r="F75" s="113" t="s">
        <v>7</v>
      </c>
      <c r="G75" s="80">
        <f aca="true" t="shared" si="16" ref="G75:O75">G74</f>
        <v>15265</v>
      </c>
      <c r="H75" s="81">
        <f t="shared" si="16"/>
        <v>1659</v>
      </c>
      <c r="I75" s="81">
        <f t="shared" si="16"/>
        <v>4</v>
      </c>
      <c r="J75" s="81">
        <f t="shared" si="16"/>
        <v>819</v>
      </c>
      <c r="K75" s="81">
        <f t="shared" si="16"/>
        <v>1</v>
      </c>
      <c r="L75" s="81">
        <f t="shared" si="16"/>
        <v>4</v>
      </c>
      <c r="M75" s="82">
        <f t="shared" si="16"/>
        <v>16106</v>
      </c>
      <c r="N75" s="81">
        <f t="shared" si="16"/>
        <v>1004</v>
      </c>
      <c r="O75" s="114">
        <f t="shared" si="16"/>
        <v>15102</v>
      </c>
      <c r="Q75" s="49" t="s">
        <v>165</v>
      </c>
    </row>
    <row r="76" spans="2:17" ht="11.25" customHeight="1">
      <c r="B76" s="98"/>
      <c r="C76" s="90"/>
      <c r="D76" s="57"/>
      <c r="E76" s="57"/>
      <c r="F76" s="57"/>
      <c r="G76" s="115"/>
      <c r="H76" s="115"/>
      <c r="I76" s="115"/>
      <c r="J76" s="115"/>
      <c r="K76" s="115"/>
      <c r="L76" s="115"/>
      <c r="M76" s="115"/>
      <c r="N76" s="115"/>
      <c r="O76" s="104"/>
      <c r="Q76" s="49" t="s">
        <v>193</v>
      </c>
    </row>
    <row r="77" spans="2:17" ht="11.25" customHeight="1">
      <c r="B77" s="98"/>
      <c r="C77" s="90"/>
      <c r="D77" s="57"/>
      <c r="E77" s="57"/>
      <c r="F77" s="57"/>
      <c r="G77" s="115"/>
      <c r="H77" s="115"/>
      <c r="I77" s="115"/>
      <c r="J77" s="115"/>
      <c r="K77" s="115"/>
      <c r="L77" s="115"/>
      <c r="M77" s="115"/>
      <c r="N77" s="115"/>
      <c r="O77" s="104"/>
      <c r="Q77" s="49" t="s">
        <v>206</v>
      </c>
    </row>
    <row r="78" spans="2:17" ht="11.25" customHeight="1">
      <c r="B78" s="98"/>
      <c r="C78" s="90"/>
      <c r="D78" s="57"/>
      <c r="E78" s="57"/>
      <c r="F78" s="57"/>
      <c r="G78" s="115"/>
      <c r="H78" s="115"/>
      <c r="I78" s="115"/>
      <c r="J78" s="115"/>
      <c r="K78" s="115"/>
      <c r="L78" s="115"/>
      <c r="M78" s="115"/>
      <c r="N78" s="115"/>
      <c r="O78" s="104"/>
      <c r="Q78" s="49" t="s">
        <v>207</v>
      </c>
    </row>
    <row r="79" spans="2:15" ht="11.25" customHeight="1">
      <c r="B79" s="98"/>
      <c r="C79" s="90"/>
      <c r="D79" s="57"/>
      <c r="E79" s="57"/>
      <c r="F79" s="57"/>
      <c r="G79" s="115"/>
      <c r="H79" s="115"/>
      <c r="I79" s="115"/>
      <c r="J79" s="115"/>
      <c r="K79" s="115"/>
      <c r="L79" s="115"/>
      <c r="M79" s="115"/>
      <c r="N79" s="115"/>
      <c r="O79" s="104"/>
    </row>
    <row r="80" spans="2:15" ht="11.25" customHeight="1">
      <c r="B80" s="98"/>
      <c r="C80" s="90"/>
      <c r="D80" s="57"/>
      <c r="E80" s="57"/>
      <c r="F80" s="57"/>
      <c r="G80" s="115"/>
      <c r="H80" s="115"/>
      <c r="I80" s="115"/>
      <c r="J80" s="115"/>
      <c r="K80" s="115"/>
      <c r="L80" s="115"/>
      <c r="M80" s="115"/>
      <c r="N80" s="115"/>
      <c r="O80" s="104"/>
    </row>
    <row r="81" spans="2:15" ht="11.25" customHeight="1">
      <c r="B81" s="98"/>
      <c r="C81" s="90"/>
      <c r="D81" s="57"/>
      <c r="E81" s="57"/>
      <c r="F81" s="57"/>
      <c r="G81" s="115"/>
      <c r="H81" s="115"/>
      <c r="I81" s="115"/>
      <c r="J81" s="115"/>
      <c r="K81" s="115"/>
      <c r="L81" s="115"/>
      <c r="M81" s="115"/>
      <c r="N81" s="115"/>
      <c r="O81" s="104"/>
    </row>
    <row r="82" spans="2:15" ht="11.25" customHeight="1">
      <c r="B82" s="98"/>
      <c r="C82" s="90"/>
      <c r="D82" s="57"/>
      <c r="E82" s="57"/>
      <c r="F82" s="57"/>
      <c r="G82" s="115"/>
      <c r="H82" s="115"/>
      <c r="I82" s="115"/>
      <c r="J82" s="115"/>
      <c r="K82" s="115"/>
      <c r="L82" s="115"/>
      <c r="M82" s="115"/>
      <c r="N82" s="115"/>
      <c r="O82" s="104"/>
    </row>
    <row r="83" spans="2:15" ht="11.25" customHeight="1">
      <c r="B83" s="98"/>
      <c r="C83" s="90"/>
      <c r="D83" s="57"/>
      <c r="E83" s="57"/>
      <c r="F83" s="57"/>
      <c r="G83" s="115"/>
      <c r="H83" s="115"/>
      <c r="I83" s="115"/>
      <c r="J83" s="115"/>
      <c r="K83" s="115"/>
      <c r="L83" s="115"/>
      <c r="M83" s="115"/>
      <c r="N83" s="115"/>
      <c r="O83" s="104"/>
    </row>
    <row r="84" spans="2:15" ht="13.5">
      <c r="B84" s="98"/>
      <c r="C84" s="57"/>
      <c r="D84" s="57"/>
      <c r="E84" s="57"/>
      <c r="F84" s="91"/>
      <c r="G84" s="115"/>
      <c r="H84" s="115"/>
      <c r="I84" s="115"/>
      <c r="J84" s="115"/>
      <c r="K84" s="115"/>
      <c r="L84" s="115"/>
      <c r="M84" s="115"/>
      <c r="N84" s="115"/>
      <c r="O84" s="104"/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13">
      <selection activeCell="M28" sqref="M28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71093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00390625" style="1" customWidth="1"/>
    <col min="10" max="10" width="1.28515625" style="1" customWidth="1"/>
    <col min="11" max="11" width="7.8515625" style="1" customWidth="1"/>
    <col min="12" max="12" width="1.28515625" style="1" customWidth="1"/>
    <col min="13" max="13" width="4.28125" style="1" customWidth="1"/>
    <col min="14" max="14" width="1.28515625" style="1" customWidth="1"/>
    <col min="15" max="15" width="4.7109375" style="1" customWidth="1"/>
    <col min="16" max="16" width="1.7109375" style="1" customWidth="1"/>
    <col min="17" max="17" width="7.710937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6.00390625" style="1" customWidth="1"/>
    <col min="22" max="22" width="1.28515625" style="1" customWidth="1"/>
    <col min="23" max="23" width="8.28125" style="1" customWidth="1"/>
    <col min="24" max="24" width="2.00390625" style="1" customWidth="1"/>
    <col min="25" max="16384" width="9.140625" style="1" customWidth="1"/>
  </cols>
  <sheetData>
    <row r="1" ht="12.75" hidden="1"/>
    <row r="2" spans="2:22" ht="18">
      <c r="B2" s="118" t="s">
        <v>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ht="6" customHeight="1"/>
    <row r="4" spans="2:22" ht="15.75" customHeight="1">
      <c r="B4" s="119" t="s">
        <v>182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2:22" ht="11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ht="4.5" customHeight="1"/>
    <row r="7" spans="2:22" ht="11.25" customHeight="1" hidden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Jannar 2021</v>
      </c>
      <c r="I9" s="3"/>
      <c r="L9" s="3"/>
      <c r="M9" s="3"/>
      <c r="P9" s="3"/>
      <c r="Q9" s="3"/>
    </row>
    <row r="10" ht="3.75" customHeight="1"/>
    <row r="11" spans="2:22" ht="106.5" customHeight="1">
      <c r="B11" s="121" t="s">
        <v>71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ht="6.75" customHeight="1" hidden="1"/>
    <row r="13" spans="2:22" ht="10.5" customHeight="1">
      <c r="B13" s="123" t="s">
        <v>61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187</v>
      </c>
    </row>
    <row r="16" ht="4.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'[1]Micallef Stafrace Y.'!$S$23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'[1]Micallef Stafrace Y.'!$S$24</f>
        <v>89</v>
      </c>
      <c r="H24" s="3"/>
      <c r="I24" s="39"/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88</v>
      </c>
      <c r="T24" s="3"/>
      <c r="U24" s="39"/>
      <c r="V24" s="3"/>
      <c r="W24" s="18">
        <f aca="true" t="shared" si="0" ref="W24:W39">IF(ISNUMBER(S24),S24,0)-IF(ISNUMBER(U24),U24,0)</f>
        <v>88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'[1]Micallef Stafrace Y.'!$S$25</f>
        <v>59</v>
      </c>
      <c r="H25" s="3"/>
      <c r="I25" s="39">
        <v>1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60</v>
      </c>
      <c r="T25" s="3"/>
      <c r="U25" s="39"/>
      <c r="V25" s="3"/>
      <c r="W25" s="18">
        <f t="shared" si="0"/>
        <v>60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'[1]Micallef Stafrace Y.'!$S$26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'[1]Micallef Stafrace Y.'!$S$27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'[1]Micallef Stafrace Y.'!$S$28</f>
        <v>1337</v>
      </c>
      <c r="H28" s="3"/>
      <c r="I28" s="39">
        <v>49</v>
      </c>
      <c r="J28" s="3"/>
      <c r="K28" s="39"/>
      <c r="L28" s="3"/>
      <c r="M28" s="39">
        <v>48</v>
      </c>
      <c r="N28" s="3"/>
      <c r="O28" s="39"/>
      <c r="P28" s="3"/>
      <c r="Q28" s="39"/>
      <c r="R28" s="3"/>
      <c r="S28" s="18">
        <f t="shared" si="1"/>
        <v>1338</v>
      </c>
      <c r="T28" s="3"/>
      <c r="U28" s="39"/>
      <c r="V28" s="3"/>
      <c r="W28" s="18">
        <f t="shared" si="0"/>
        <v>1338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'[1]Micallef Stafrace Y.'!$S$29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'[1]Micallef Stafrace Y.'!$S$30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'[1]Micallef Stafrace Y.'!$S$31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'[1]Micallef Stafrace Y.'!$S$32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'[1]Micallef Stafrace Y.'!$S$33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'[1]Micallef Stafrace Y.'!$S$34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'[1]Micallef Stafrace Y.'!$S$35</f>
        <v>350</v>
      </c>
      <c r="H35" s="3"/>
      <c r="I35" s="39">
        <v>8</v>
      </c>
      <c r="J35" s="3"/>
      <c r="K35" s="39"/>
      <c r="L35" s="3"/>
      <c r="M35" s="39">
        <v>15</v>
      </c>
      <c r="N35" s="3"/>
      <c r="O35" s="39"/>
      <c r="P35" s="3"/>
      <c r="Q35" s="39"/>
      <c r="R35" s="3"/>
      <c r="S35" s="18">
        <f t="shared" si="1"/>
        <v>343</v>
      </c>
      <c r="T35" s="3"/>
      <c r="U35" s="39"/>
      <c r="V35" s="3"/>
      <c r="W35" s="18">
        <f t="shared" si="0"/>
        <v>343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'[1]Micallef Stafrace Y.'!$S$36</f>
        <v>53</v>
      </c>
      <c r="H36" s="34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53</v>
      </c>
      <c r="T36" s="3"/>
      <c r="U36" s="39"/>
      <c r="V36" s="3"/>
      <c r="W36" s="18">
        <f>IF(ISNUMBER(S36),S36,0)-IF(ISNUMBER(U36),U36,0)</f>
        <v>53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'[1]Micallef Stafrace Y.'!$S$37</f>
        <v>37</v>
      </c>
      <c r="H37" s="3"/>
      <c r="I37" s="39">
        <v>14</v>
      </c>
      <c r="J37" s="3"/>
      <c r="K37" s="39"/>
      <c r="L37" s="3"/>
      <c r="M37" s="39">
        <v>9</v>
      </c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42</v>
      </c>
      <c r="T37" s="3"/>
      <c r="U37" s="39"/>
      <c r="V37" s="3"/>
      <c r="W37" s="18">
        <f t="shared" si="0"/>
        <v>42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'[1]Micallef Stafrace Y.'!$S$38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'[1]Micallef Stafrace Y.'!$S$39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'[1]Micallef Stafrace Y.'!$S$40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217</v>
      </c>
      <c r="E41" s="16"/>
      <c r="F41" s="3"/>
      <c r="G41" s="37">
        <f>'[1]Micallef Stafrace Y.'!$S$41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'[1]Micallef Stafrace Y.'!$S$42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'[1]Micallef Stafrace Y.'!$S$43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s="47" customFormat="1" ht="10.5">
      <c r="B44" s="45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6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1925</v>
      </c>
      <c r="H45" s="18"/>
      <c r="I45" s="21">
        <f>SUM(I22:I43)</f>
        <v>72</v>
      </c>
      <c r="J45" s="18"/>
      <c r="K45" s="21">
        <f>SUM(K23:K43)</f>
        <v>0</v>
      </c>
      <c r="L45" s="18"/>
      <c r="M45" s="21">
        <f>SUM(M22:M43)</f>
        <v>73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1924</v>
      </c>
      <c r="T45" s="18"/>
      <c r="U45" s="21">
        <f>SUM(U22:U43)</f>
        <v>0</v>
      </c>
      <c r="V45" s="18"/>
      <c r="W45" s="21">
        <f>SUM(W22:W43)</f>
        <v>1924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2.25" customHeight="1">
      <c r="D50" s="40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117" t="s">
        <v>14</v>
      </c>
      <c r="D54" s="117"/>
      <c r="E54" s="117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31">
      <selection activeCell="M28" sqref="M28"/>
    </sheetView>
  </sheetViews>
  <sheetFormatPr defaultColWidth="9.140625" defaultRowHeight="12.75"/>
  <cols>
    <col min="1" max="1" width="0.9921875" style="1" customWidth="1"/>
    <col min="2" max="2" width="1.7109375" style="1" customWidth="1"/>
    <col min="3" max="3" width="2.8515625" style="1" customWidth="1"/>
    <col min="4" max="4" width="8.71093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003906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5.28125" style="1" customWidth="1"/>
    <col min="20" max="20" width="1.7109375" style="1" customWidth="1"/>
    <col min="21" max="21" width="5.7109375" style="1" customWidth="1"/>
    <col min="22" max="22" width="1.7109375" style="1" customWidth="1"/>
    <col min="23" max="23" width="6.7109375" style="1" customWidth="1"/>
    <col min="24" max="24" width="2.8515625" style="1" customWidth="1"/>
    <col min="25" max="16384" width="9.140625" style="1" customWidth="1"/>
  </cols>
  <sheetData>
    <row r="1" ht="12.75" hidden="1"/>
    <row r="2" spans="2:22" ht="18">
      <c r="B2" s="118" t="s">
        <v>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ht="6" customHeight="1"/>
    <row r="4" spans="2:22" ht="15.75" customHeight="1">
      <c r="B4" s="119" t="s">
        <v>66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2:22" ht="11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ht="4.5" customHeight="1"/>
    <row r="7" spans="2:22" ht="11.25" customHeight="1" hidden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Jannar 2021</v>
      </c>
      <c r="I9" s="3"/>
      <c r="L9" s="3"/>
      <c r="M9" s="3"/>
      <c r="P9" s="3"/>
      <c r="Q9" s="3"/>
    </row>
    <row r="10" ht="3.75" customHeight="1"/>
    <row r="11" spans="2:22" ht="106.5" customHeight="1">
      <c r="B11" s="121" t="s">
        <v>71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ht="6.75" customHeight="1" hidden="1"/>
    <row r="13" spans="2:22" ht="10.5" customHeight="1">
      <c r="B13" s="123" t="s">
        <v>61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'[1]Demicoli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'[1]Demicoli A.'!$S$24</f>
        <v>155</v>
      </c>
      <c r="H24" s="3"/>
      <c r="I24" s="39">
        <v>3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158</v>
      </c>
      <c r="T24" s="3"/>
      <c r="U24" s="39">
        <v>33</v>
      </c>
      <c r="V24" s="3"/>
      <c r="W24" s="18">
        <f aca="true" t="shared" si="0" ref="W24:W39">IF(ISNUMBER(S24),S24,0)-IF(ISNUMBER(U24),U24,0)</f>
        <v>125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'[1]Demicoli A.'!$S$25</f>
        <v>41</v>
      </c>
      <c r="H25" s="3"/>
      <c r="I25" s="39">
        <v>1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42</v>
      </c>
      <c r="T25" s="3"/>
      <c r="U25" s="39"/>
      <c r="V25" s="3"/>
      <c r="W25" s="18">
        <f t="shared" si="0"/>
        <v>42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'[1]Demicoli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'[1]Demicoli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'[1]Demicoli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'[1]Demicoli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'[1]Demicoli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'[1]Demicoli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'[1]Demicoli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'[1]Demicoli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'[1]Demicoli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'[1]Demicoli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'[1]Demicoli A.'!$S$36</f>
        <v>240</v>
      </c>
      <c r="H36" s="3"/>
      <c r="I36" s="39">
        <v>26</v>
      </c>
      <c r="J36" s="3"/>
      <c r="K36" s="39"/>
      <c r="L36" s="3"/>
      <c r="M36" s="39">
        <v>8</v>
      </c>
      <c r="N36" s="3"/>
      <c r="O36" s="39"/>
      <c r="P36" s="3"/>
      <c r="Q36" s="39"/>
      <c r="R36" s="3"/>
      <c r="S36" s="18">
        <f t="shared" si="1"/>
        <v>258</v>
      </c>
      <c r="T36" s="3"/>
      <c r="U36" s="39">
        <v>156</v>
      </c>
      <c r="V36" s="3"/>
      <c r="W36" s="18">
        <f>IF(ISNUMBER(S36),S36,0)-IF(ISNUMBER(U36),U36,0)</f>
        <v>102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'[1]Demicoli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'[1]Demicoli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'[1]Demicoli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'[1]Demicoli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217</v>
      </c>
      <c r="E41" s="16"/>
      <c r="F41" s="3"/>
      <c r="G41" s="37">
        <f>'[1]Demicoli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'[1]Demicoli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'[1]Demicoli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436</v>
      </c>
      <c r="H45" s="18"/>
      <c r="I45" s="21">
        <f>SUM(I22:I43)</f>
        <v>30</v>
      </c>
      <c r="J45" s="18"/>
      <c r="K45" s="21">
        <f>SUM(K23:K43)</f>
        <v>0</v>
      </c>
      <c r="L45" s="18"/>
      <c r="M45" s="21">
        <f>SUM(M22:M43)</f>
        <v>8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458</v>
      </c>
      <c r="T45" s="18"/>
      <c r="U45" s="21">
        <f>SUM(U22:U43)</f>
        <v>189</v>
      </c>
      <c r="V45" s="18"/>
      <c r="W45" s="21">
        <f>SUM(W22:W43)</f>
        <v>269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117" t="s">
        <v>14</v>
      </c>
      <c r="D54" s="117"/>
      <c r="E54" s="117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31">
      <selection activeCell="M28" sqref="M28"/>
    </sheetView>
  </sheetViews>
  <sheetFormatPr defaultColWidth="9.140625" defaultRowHeight="12.75"/>
  <cols>
    <col min="1" max="1" width="4.28125" style="1" customWidth="1"/>
    <col min="2" max="2" width="1.7109375" style="1" customWidth="1"/>
    <col min="3" max="3" width="3.28125" style="1" customWidth="1"/>
    <col min="4" max="4" width="8.71093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7109375" style="1" customWidth="1"/>
    <col min="16" max="16" width="1.7109375" style="1" customWidth="1"/>
    <col min="17" max="17" width="6.28125" style="1" customWidth="1"/>
    <col min="18" max="18" width="1.7109375" style="1" customWidth="1"/>
    <col min="19" max="19" width="5.28125" style="1" customWidth="1"/>
    <col min="20" max="20" width="1.7109375" style="1" customWidth="1"/>
    <col min="21" max="21" width="5.7109375" style="1" bestFit="1" customWidth="1"/>
    <col min="22" max="22" width="1.7109375" style="1" customWidth="1"/>
    <col min="23" max="23" width="7.85156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118" t="s">
        <v>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ht="6" customHeight="1"/>
    <row r="4" spans="2:22" ht="15.75" customHeight="1">
      <c r="B4" s="119" t="s">
        <v>134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2:22" ht="11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ht="4.5" customHeight="1"/>
    <row r="7" spans="2:22" ht="11.25" customHeight="1" hidden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2021</v>
      </c>
      <c r="I9" s="3"/>
      <c r="L9" s="3"/>
      <c r="M9" s="3"/>
      <c r="P9" s="3"/>
      <c r="Q9" s="3"/>
    </row>
    <row r="10" ht="3.75" customHeight="1"/>
    <row r="11" spans="2:22" ht="106.5" customHeight="1">
      <c r="B11" s="121" t="s">
        <v>71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ht="6.75" customHeight="1" hidden="1"/>
    <row r="13" spans="2:22" ht="10.5" customHeight="1">
      <c r="B13" s="123" t="s">
        <v>61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M.'!$S$23</f>
        <v>2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M.'!$S$24</f>
        <v>176</v>
      </c>
      <c r="H24" s="3"/>
      <c r="I24" s="39">
        <v>4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178</v>
      </c>
      <c r="T24" s="3"/>
      <c r="U24" s="39">
        <v>70</v>
      </c>
      <c r="V24" s="3"/>
      <c r="W24" s="18">
        <f aca="true" t="shared" si="0" ref="W24:W39">IF(ISNUMBER(S24),S24,0)-IF(ISNUMBER(U24),U24,0)</f>
        <v>108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 t="s">
        <v>215</v>
      </c>
      <c r="G25" s="37">
        <v>42</v>
      </c>
      <c r="H25" s="3"/>
      <c r="I25" s="39">
        <v>4</v>
      </c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42</v>
      </c>
      <c r="T25" s="3"/>
      <c r="U25" s="39"/>
      <c r="V25" s="3"/>
      <c r="W25" s="18">
        <f t="shared" si="0"/>
        <v>42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M.'!$S$26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M.'!$S$27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M.'!$S$28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M.'!$S$29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M.'!$S$30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M.'!$S$31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M.'!$S$32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M.'!$S$33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M.'!$S$34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M.'!$S$35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M.'!$S$36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M.'!$S$37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M.'!$S$38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M.'!$S$39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M.'!$S$40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217</v>
      </c>
      <c r="E41" s="16"/>
      <c r="F41" s="3"/>
      <c r="G41" s="37">
        <f>'[1]Farrugia M.'!$S$41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'[1]Farrugia M.'!$S$42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'[1]Farrugia M.'!$S$43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220</v>
      </c>
      <c r="H45" s="18"/>
      <c r="I45" s="21">
        <f>SUM(I22:I43)</f>
        <v>8</v>
      </c>
      <c r="J45" s="18"/>
      <c r="K45" s="21">
        <f>SUM(K23:K43)</f>
        <v>0</v>
      </c>
      <c r="L45" s="18"/>
      <c r="M45" s="21">
        <f>SUM(M22:M43)</f>
        <v>6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222</v>
      </c>
      <c r="T45" s="18"/>
      <c r="U45" s="21">
        <f>SUM(U22:U43)</f>
        <v>70</v>
      </c>
      <c r="V45" s="18"/>
      <c r="W45" s="21">
        <f>SUM(W22:W43)</f>
        <v>152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C49" s="1" t="s">
        <v>216</v>
      </c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7" t="s">
        <v>14</v>
      </c>
      <c r="D53" s="117"/>
      <c r="E53" s="11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2">
      <selection activeCell="M28" sqref="M28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3.28125" style="1" customWidth="1"/>
    <col min="4" max="4" width="8.71093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118" t="s">
        <v>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ht="6" customHeight="1"/>
    <row r="4" spans="2:22" ht="15.75" customHeight="1">
      <c r="B4" s="119" t="s">
        <v>204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2:22" ht="11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ht="4.5" customHeight="1"/>
    <row r="7" spans="2:22" ht="11.25" customHeight="1" hidden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2021</v>
      </c>
      <c r="I9" s="3"/>
      <c r="L9" s="3"/>
      <c r="M9" s="3"/>
      <c r="P9" s="3"/>
      <c r="Q9" s="3"/>
    </row>
    <row r="10" ht="3.75" customHeight="1"/>
    <row r="11" spans="2:22" ht="106.5" customHeight="1">
      <c r="B11" s="121" t="s">
        <v>71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ht="6.75" customHeight="1" hidden="1"/>
    <row r="13" spans="2:22" ht="10.5" customHeight="1">
      <c r="B13" s="123" t="s">
        <v>61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'[1]Nadine Lia'!$S$23</f>
        <v>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'[1]Nadine Lia'!$S$24</f>
        <v>137</v>
      </c>
      <c r="H24" s="3"/>
      <c r="I24" s="39">
        <v>9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143</v>
      </c>
      <c r="T24" s="3"/>
      <c r="U24" s="39">
        <v>1</v>
      </c>
      <c r="V24" s="3"/>
      <c r="W24" s="18">
        <f aca="true" t="shared" si="0" ref="W24:W39">IF(ISNUMBER(S24),S24,0)-IF(ISNUMBER(U24),U24,0)</f>
        <v>142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'[1]Nadine Lia'!$S$25</f>
        <v>63</v>
      </c>
      <c r="H25" s="3"/>
      <c r="I25" s="39">
        <v>6</v>
      </c>
      <c r="J25" s="3"/>
      <c r="K25" s="39"/>
      <c r="L25" s="3"/>
      <c r="M25" s="39">
        <v>8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61</v>
      </c>
      <c r="T25" s="3"/>
      <c r="U25" s="39"/>
      <c r="V25" s="3"/>
      <c r="W25" s="18">
        <f t="shared" si="0"/>
        <v>61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4"/>
      <c r="G26" s="37">
        <f>'[1]Nadine Lia'!$S$26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'[1]Nadine Lia'!$S$27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'[1]Nadine Lia'!$S$28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'[1]Nadine Lia'!$S$29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'[1]Nadine Lia'!$S$30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'[1]Nadine Lia'!$S$31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'[1]Nadine Lia'!$S$32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'[1]Nadine Lia'!$S$33</f>
        <v>6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6</v>
      </c>
      <c r="T33" s="3"/>
      <c r="U33" s="39"/>
      <c r="V33" s="3"/>
      <c r="W33" s="18">
        <f t="shared" si="0"/>
        <v>6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'[1]Nadine Lia'!$S$34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'[1]Nadine Lia'!$S$35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'[1]Nadine Lia'!$S$36</f>
        <v>383</v>
      </c>
      <c r="H36" s="3"/>
      <c r="I36" s="39">
        <v>79</v>
      </c>
      <c r="J36" s="3"/>
      <c r="K36" s="39"/>
      <c r="L36" s="3"/>
      <c r="M36" s="39">
        <v>100</v>
      </c>
      <c r="N36" s="3"/>
      <c r="O36" s="39"/>
      <c r="P36" s="3"/>
      <c r="Q36" s="39"/>
      <c r="R36" s="3"/>
      <c r="S36" s="18">
        <f t="shared" si="1"/>
        <v>362</v>
      </c>
      <c r="T36" s="3"/>
      <c r="U36" s="39"/>
      <c r="V36" s="3"/>
      <c r="W36" s="18">
        <f>IF(ISNUMBER(S36),S36,0)-IF(ISNUMBER(U36),U36,0)</f>
        <v>362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'[1]Nadine Lia'!$S$37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'[1]Nadine Lia'!$S$38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'[1]Nadine Lia'!$S$39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'[1]Nadine Lia'!$S$40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217</v>
      </c>
      <c r="E41" s="16"/>
      <c r="F41" s="3"/>
      <c r="G41" s="37">
        <f>'[1]Nadine Lia'!$S$41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'[1]Nadine Lia'!$S$42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'[1]Nadine Lia'!$S$43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590</v>
      </c>
      <c r="H45" s="18"/>
      <c r="I45" s="21">
        <f>SUM(I22:I43)</f>
        <v>94</v>
      </c>
      <c r="J45" s="18"/>
      <c r="K45" s="21">
        <f>SUM(K23:K43)</f>
        <v>0</v>
      </c>
      <c r="L45" s="18"/>
      <c r="M45" s="21">
        <f>SUM(M22:M43)</f>
        <v>111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573</v>
      </c>
      <c r="T45" s="18"/>
      <c r="U45" s="21">
        <f>SUM(U22:U43)</f>
        <v>1</v>
      </c>
      <c r="V45" s="18"/>
      <c r="W45" s="21">
        <f>SUM(W22:W43)</f>
        <v>572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7" t="s">
        <v>14</v>
      </c>
      <c r="D53" s="117"/>
      <c r="E53" s="11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22">
      <selection activeCell="M28" sqref="M28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71093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71093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118" t="s">
        <v>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ht="6" customHeight="1"/>
    <row r="4" spans="2:24" ht="15.75" customHeight="1">
      <c r="B4" s="119" t="s">
        <v>195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2:22" ht="11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21:43" ht="4.5" customHeight="1">
      <c r="U6" s="119" t="s">
        <v>44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</row>
    <row r="7" spans="2:22" ht="11.25" customHeight="1" hidden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2021</v>
      </c>
      <c r="I9" s="3"/>
      <c r="L9" s="3"/>
      <c r="M9" s="3"/>
      <c r="P9" s="3"/>
      <c r="Q9" s="3"/>
    </row>
    <row r="10" ht="3.75" customHeight="1"/>
    <row r="11" spans="2:22" ht="106.5" customHeight="1">
      <c r="B11" s="121" t="s">
        <v>71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ht="6.75" customHeight="1" hidden="1"/>
    <row r="13" spans="2:22" ht="10.5" customHeight="1">
      <c r="B13" s="123" t="s">
        <v>61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'[1]Simone Grech'!$S$23</f>
        <v>11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11</v>
      </c>
      <c r="T23" s="3"/>
      <c r="U23" s="38"/>
      <c r="V23" s="3"/>
      <c r="W23" s="18">
        <f>IF(ISNUMBER(S23),S23,0)-IF(ISNUMBER(U23),U23,0)</f>
        <v>11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'[1]Simone Grech'!$S$24</f>
        <v>39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39</v>
      </c>
      <c r="T24" s="3"/>
      <c r="U24" s="39"/>
      <c r="V24" s="3"/>
      <c r="W24" s="18">
        <f aca="true" t="shared" si="0" ref="W24:W39">IF(ISNUMBER(S24),S24,0)-IF(ISNUMBER(U24),U24,0)</f>
        <v>39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'[1]Simone Grech'!$S$25</f>
        <v>17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17</v>
      </c>
      <c r="T25" s="3"/>
      <c r="U25" s="39"/>
      <c r="V25" s="3"/>
      <c r="W25" s="18">
        <f t="shared" si="0"/>
        <v>17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'[1]Simone Grech'!$S$26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'[1]Simone Grech'!$S$27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'[1]Simone Grech'!$S$28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4"/>
      <c r="G29" s="37">
        <f>'[1]Simone Grech'!$S$29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'[1]Simone Grech'!$S$30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'[1]Simone Grech'!$S$31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'[1]Simone Grech'!$S$32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'[1]Simone Grech'!$S$33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'[1]Simone Grech'!$S$34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'[1]Simone Grech'!$S$35</f>
        <v>28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28</v>
      </c>
      <c r="T35" s="3"/>
      <c r="U35" s="39"/>
      <c r="V35" s="3"/>
      <c r="W35" s="18">
        <f t="shared" si="0"/>
        <v>28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'[1]Simone Grech'!$S$36</f>
        <v>458</v>
      </c>
      <c r="H36" s="3"/>
      <c r="I36" s="39">
        <v>8</v>
      </c>
      <c r="J36" s="3"/>
      <c r="K36" s="39"/>
      <c r="L36" s="3"/>
      <c r="M36" s="39">
        <v>31</v>
      </c>
      <c r="N36" s="3"/>
      <c r="O36" s="39"/>
      <c r="P36" s="3"/>
      <c r="Q36" s="39">
        <v>1</v>
      </c>
      <c r="R36" s="3"/>
      <c r="S36" s="18">
        <f t="shared" si="1"/>
        <v>434</v>
      </c>
      <c r="T36" s="3"/>
      <c r="U36" s="39"/>
      <c r="V36" s="3"/>
      <c r="W36" s="18">
        <f>IF(ISNUMBER(S36),S36,0)-IF(ISNUMBER(U36),U36,0)</f>
        <v>434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'[1]Simone Grech'!$S$37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'[1]Simone Grech'!$S$38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'[1]Simone Grech'!$S$39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'[1]Simone Grech'!$S$40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217</v>
      </c>
      <c r="E41" s="16"/>
      <c r="F41" s="3"/>
      <c r="G41" s="37">
        <f>'[1]Simone Grech'!$S$41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'[1]Simone Grech'!$S$42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'[1]Simone Grech'!$S$43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553</v>
      </c>
      <c r="H45" s="18"/>
      <c r="I45" s="21">
        <f>SUM(I22:I43)</f>
        <v>8</v>
      </c>
      <c r="J45" s="18"/>
      <c r="K45" s="21">
        <f>SUM(K23:K43)</f>
        <v>0</v>
      </c>
      <c r="L45" s="18"/>
      <c r="M45" s="21">
        <f>SUM(M22:M43)</f>
        <v>31</v>
      </c>
      <c r="N45" s="18"/>
      <c r="O45" s="21">
        <f>SUM(O22:O43)</f>
        <v>0</v>
      </c>
      <c r="P45" s="18"/>
      <c r="Q45" s="21">
        <f>SUM(Q22:Q43)</f>
        <v>1</v>
      </c>
      <c r="R45" s="18"/>
      <c r="S45" s="21">
        <f>SUM(S22:S43)</f>
        <v>529</v>
      </c>
      <c r="T45" s="18"/>
      <c r="U45" s="21">
        <f>SUM(U22:U43)</f>
        <v>0</v>
      </c>
      <c r="V45" s="18"/>
      <c r="W45" s="21">
        <f>SUM(W22:W43)</f>
        <v>529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7" t="s">
        <v>14</v>
      </c>
      <c r="D53" s="117"/>
      <c r="E53" s="11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25">
      <selection activeCell="M28" sqref="M28"/>
    </sheetView>
  </sheetViews>
  <sheetFormatPr defaultColWidth="9.140625" defaultRowHeight="12.75"/>
  <cols>
    <col min="1" max="1" width="3.140625" style="1" customWidth="1"/>
    <col min="2" max="2" width="1.7109375" style="1" customWidth="1"/>
    <col min="3" max="3" width="2.8515625" style="1" customWidth="1"/>
    <col min="4" max="4" width="8.71093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1406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8.00390625" style="1" bestFit="1" customWidth="1"/>
    <col min="20" max="20" width="1.7109375" style="1" customWidth="1"/>
    <col min="21" max="21" width="5.140625" style="1" customWidth="1"/>
    <col min="22" max="22" width="1.7109375" style="1" customWidth="1"/>
    <col min="23" max="23" width="8.140625" style="1" customWidth="1"/>
    <col min="24" max="24" width="1.7109375" style="1" customWidth="1"/>
    <col min="25" max="16384" width="9.140625" style="1" customWidth="1"/>
  </cols>
  <sheetData>
    <row r="1" ht="12.75" hidden="1"/>
    <row r="2" spans="2:22" ht="18">
      <c r="B2" s="118" t="s">
        <v>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ht="6" customHeight="1"/>
    <row r="4" spans="2:22" ht="15.75" customHeight="1">
      <c r="B4" s="119" t="s">
        <v>171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2:22" ht="11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ht="4.5" customHeight="1"/>
    <row r="7" spans="2:22" ht="11.25" customHeight="1" hidden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Jannar 2021</v>
      </c>
      <c r="I9" s="3"/>
      <c r="L9" s="3"/>
      <c r="M9" s="3"/>
      <c r="P9" s="3"/>
      <c r="Q9" s="3"/>
    </row>
    <row r="10" ht="3.75" customHeight="1"/>
    <row r="11" spans="2:22" ht="106.5" customHeight="1">
      <c r="B11" s="121" t="s">
        <v>71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ht="6.75" customHeight="1" hidden="1"/>
    <row r="13" spans="2:22" ht="10.5" customHeight="1">
      <c r="B13" s="123" t="s">
        <v>61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Mifsud'!$S$23</f>
        <v>0</v>
      </c>
      <c r="H23" s="3"/>
      <c r="I23" s="38">
        <v>2</v>
      </c>
      <c r="J23" s="3"/>
      <c r="K23" s="38"/>
      <c r="L23" s="3"/>
      <c r="M23" s="38">
        <v>2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42">
        <f>'[1]J. Mifsud'!$S$24</f>
        <v>61</v>
      </c>
      <c r="H24" s="3"/>
      <c r="I24" s="39">
        <v>5</v>
      </c>
      <c r="J24" s="3"/>
      <c r="K24" s="39"/>
      <c r="L24" s="3"/>
      <c r="M24" s="39">
        <v>2</v>
      </c>
      <c r="N24" s="3"/>
      <c r="O24" s="39"/>
      <c r="P24" s="3"/>
      <c r="Q24" s="39">
        <v>1</v>
      </c>
      <c r="R24" s="3"/>
      <c r="S24" s="18">
        <f>IF(ISNUMBER(G24),G24,0)+IF(ISNUMBER(I24),I24,0)-IF(ISNUMBER(M24),M24,0)+IF(ISNUMBER(O24),O24,0)-IF(ISNUMBER(Q24),Q24,0)+IF(ISNUMBER(K24),K24,0)</f>
        <v>63</v>
      </c>
      <c r="T24" s="3"/>
      <c r="U24" s="39">
        <v>2</v>
      </c>
      <c r="V24" s="3"/>
      <c r="W24" s="18">
        <f aca="true" t="shared" si="0" ref="W24:W39">IF(ISNUMBER(S24),S24,0)-IF(ISNUMBER(U24),U24,0)</f>
        <v>61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42">
        <f>'[1]J. Mifsud'!$S$25</f>
        <v>23</v>
      </c>
      <c r="H25" s="3"/>
      <c r="I25" s="39">
        <v>3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26</v>
      </c>
      <c r="T25" s="3"/>
      <c r="U25" s="39"/>
      <c r="V25" s="3"/>
      <c r="W25" s="18">
        <f t="shared" si="0"/>
        <v>26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Mifsud'!$S$26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'[1]J. Mifsud'!$S$27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Mifsud'!$S$28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Mifsud'!$S$29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Mifsud'!$S$30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Mifsud'!$S$31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Mifsud'!$S$32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Mifsud'!$S$33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Mifsud'!$S$34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Mifsud'!$S$35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Mifsud'!$S$36</f>
        <v>55</v>
      </c>
      <c r="H36" s="3"/>
      <c r="I36" s="39">
        <v>3</v>
      </c>
      <c r="J36" s="3"/>
      <c r="K36" s="39"/>
      <c r="L36" s="3"/>
      <c r="M36" s="39">
        <v>14</v>
      </c>
      <c r="N36" s="3"/>
      <c r="O36" s="39"/>
      <c r="P36" s="3"/>
      <c r="Q36" s="39"/>
      <c r="R36" s="3"/>
      <c r="S36" s="18">
        <f t="shared" si="1"/>
        <v>44</v>
      </c>
      <c r="T36" s="3"/>
      <c r="U36" s="39">
        <v>1</v>
      </c>
      <c r="V36" s="3"/>
      <c r="W36" s="18">
        <f>IF(ISNUMBER(S36),S36,0)-IF(ISNUMBER(U36),U36,0)</f>
        <v>43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'[1]J. Mifsud'!$S$37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'[1]J. Mifsud'!$S$38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'[1]J. Mifsud'!$S$39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'[1]J. Mifsud'!$S$40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217</v>
      </c>
      <c r="E41" s="16"/>
      <c r="F41" s="3"/>
      <c r="G41" s="37">
        <f>'[1]J. Mifsud'!$S$41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'[1]J. Mifsud'!$S$42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'[1]J. Mifsud'!$S$43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139</v>
      </c>
      <c r="H45" s="18"/>
      <c r="I45" s="21">
        <f>SUM(I22:I43)</f>
        <v>13</v>
      </c>
      <c r="J45" s="18"/>
      <c r="K45" s="21">
        <f>SUM(K23:K42)</f>
        <v>0</v>
      </c>
      <c r="L45" s="18"/>
      <c r="M45" s="21">
        <f>SUM(M22:M43)</f>
        <v>18</v>
      </c>
      <c r="N45" s="18"/>
      <c r="O45" s="21">
        <f>SUM(O22:O43)</f>
        <v>0</v>
      </c>
      <c r="P45" s="18"/>
      <c r="Q45" s="21">
        <f>SUM(Q22:Q43)</f>
        <v>1</v>
      </c>
      <c r="R45" s="18"/>
      <c r="S45" s="21">
        <f>SUM(S22:S43)</f>
        <v>133</v>
      </c>
      <c r="T45" s="18"/>
      <c r="U45" s="21">
        <f>SUM(U22:U43)</f>
        <v>3</v>
      </c>
      <c r="V45" s="18"/>
      <c r="W45" s="21">
        <f>SUM(W22:W43)</f>
        <v>130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117" t="s">
        <v>14</v>
      </c>
      <c r="D54" s="117"/>
      <c r="E54" s="117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28">
      <selection activeCell="M28" sqref="M28"/>
    </sheetView>
  </sheetViews>
  <sheetFormatPr defaultColWidth="9.140625" defaultRowHeight="12.75"/>
  <cols>
    <col min="1" max="1" width="1.28515625" style="1" customWidth="1"/>
    <col min="2" max="2" width="1.7109375" style="1" customWidth="1"/>
    <col min="3" max="3" width="2.8515625" style="1" customWidth="1"/>
    <col min="4" max="4" width="8.71093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71093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7109375" style="1" customWidth="1"/>
    <col min="20" max="20" width="1.7109375" style="1" customWidth="1"/>
    <col min="21" max="21" width="5.7109375" style="1" bestFit="1" customWidth="1"/>
    <col min="22" max="22" width="1.7109375" style="1" customWidth="1"/>
    <col min="23" max="23" width="7.710937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118" t="s">
        <v>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ht="6" customHeight="1"/>
    <row r="4" spans="2:22" ht="15.75" customHeight="1">
      <c r="B4" s="119" t="s">
        <v>67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2:22" ht="11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ht="4.5" customHeight="1"/>
    <row r="7" spans="2:22" ht="11.25" customHeight="1" hidden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2021</v>
      </c>
      <c r="I9" s="3"/>
      <c r="L9" s="3"/>
      <c r="M9" s="3"/>
      <c r="P9" s="3"/>
      <c r="Q9" s="3"/>
    </row>
    <row r="10" ht="3.75" customHeight="1"/>
    <row r="11" spans="2:22" ht="106.5" customHeight="1">
      <c r="B11" s="121" t="s">
        <v>71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ht="6.75" customHeight="1" hidden="1"/>
    <row r="13" spans="2:22" ht="10.5" customHeight="1">
      <c r="B13" s="123" t="s">
        <v>61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'[1]Clarke D.'!$S$23</f>
        <v>97</v>
      </c>
      <c r="H23" s="3"/>
      <c r="I23" s="38">
        <v>7</v>
      </c>
      <c r="J23" s="3"/>
      <c r="K23" s="38"/>
      <c r="L23" s="3"/>
      <c r="M23" s="38">
        <v>4</v>
      </c>
      <c r="N23" s="3"/>
      <c r="O23" s="38"/>
      <c r="P23" s="3"/>
      <c r="Q23" s="38">
        <v>1</v>
      </c>
      <c r="R23" s="3"/>
      <c r="S23" s="18">
        <f>IF(ISNUMBER(G23),G23,0)+IF(ISNUMBER(I23),I23,0)-IF(ISNUMBER(M23),M23,0)+IF(ISNUMBER(O23),O23,0)-IF(ISNUMBER(Q23),Q23,0)+IF(ISNUMBER(K23),K23,0)</f>
        <v>99</v>
      </c>
      <c r="T23" s="3"/>
      <c r="U23" s="38"/>
      <c r="V23" s="3"/>
      <c r="W23" s="18">
        <f>IF(ISNUMBER(S23),S23,0)-IF(ISNUMBER(U23),U23,0)</f>
        <v>99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'[1]Clarke D.'!$S$24</f>
        <v>109</v>
      </c>
      <c r="H24" s="3"/>
      <c r="I24" s="39">
        <v>4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110</v>
      </c>
      <c r="T24" s="3"/>
      <c r="U24" s="39">
        <v>1</v>
      </c>
      <c r="V24" s="3"/>
      <c r="W24" s="18">
        <f aca="true" t="shared" si="0" ref="W24:W39">IF(ISNUMBER(S24),S24,0)-IF(ISNUMBER(U24),U24,0)</f>
        <v>109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'[1]Clarke D.'!$S$25</f>
        <v>119</v>
      </c>
      <c r="H25" s="3"/>
      <c r="I25" s="39">
        <v>1</v>
      </c>
      <c r="J25" s="3"/>
      <c r="K25" s="39"/>
      <c r="L25" s="3"/>
      <c r="M25" s="39">
        <v>5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115</v>
      </c>
      <c r="T25" s="3"/>
      <c r="U25" s="39"/>
      <c r="V25" s="3"/>
      <c r="W25" s="18">
        <f t="shared" si="0"/>
        <v>115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'[1]Clarke D.'!$S$26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'[1]Clarke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'[1]Clarke D.'!$S$28</f>
        <v>40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40</v>
      </c>
      <c r="T28" s="3"/>
      <c r="U28" s="39">
        <v>2</v>
      </c>
      <c r="V28" s="3"/>
      <c r="W28" s="18">
        <f t="shared" si="0"/>
        <v>38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'[1]Clarke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'[1]Clarke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'[1]Clarke D.'!$S$31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'[1]Clarke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'[1]Clarke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'[1]Clarke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'[1]Clarke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'[1]Clarke D.'!$S$36</f>
        <v>5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5</v>
      </c>
      <c r="T36" s="3"/>
      <c r="U36" s="39"/>
      <c r="V36" s="3"/>
      <c r="W36" s="18">
        <f>IF(ISNUMBER(S36),S36,0)-IF(ISNUMBER(U36),U36,0)</f>
        <v>5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'[1]Clarke D.'!$S$37</f>
        <v>3</v>
      </c>
      <c r="H37" s="3"/>
      <c r="I37" s="39"/>
      <c r="J37" s="3"/>
      <c r="K37" s="39">
        <v>2</v>
      </c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5</v>
      </c>
      <c r="T37" s="3"/>
      <c r="U37" s="39">
        <v>3</v>
      </c>
      <c r="V37" s="3"/>
      <c r="W37" s="18">
        <f t="shared" si="0"/>
        <v>2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'[1]Clarke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'[1]Clarke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'[1]Clarke D.'!$S$40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217</v>
      </c>
      <c r="E41" s="16"/>
      <c r="F41" s="3"/>
      <c r="G41" s="37">
        <f>'[1]Clarke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'[1]Clarke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'[1]Clarke D.'!$S$43</f>
        <v>43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43</v>
      </c>
      <c r="T43" s="3"/>
      <c r="U43" s="39">
        <v>2</v>
      </c>
      <c r="V43" s="3"/>
      <c r="W43" s="18">
        <f>IF(ISNUMBER(S43),S43,0)-IF(ISNUMBER(U43),U43,0)</f>
        <v>41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416</v>
      </c>
      <c r="H45" s="18"/>
      <c r="I45" s="21">
        <f>SUM(I22:I43)</f>
        <v>12</v>
      </c>
      <c r="J45" s="18"/>
      <c r="K45" s="21">
        <f>SUM(K23:K43)</f>
        <v>2</v>
      </c>
      <c r="L45" s="18"/>
      <c r="M45" s="21">
        <f>SUM(M22:M43)</f>
        <v>12</v>
      </c>
      <c r="N45" s="18"/>
      <c r="O45" s="21">
        <f>SUM(O22:O43)</f>
        <v>0</v>
      </c>
      <c r="P45" s="18"/>
      <c r="Q45" s="21">
        <f>SUM(Q22:Q43)</f>
        <v>1</v>
      </c>
      <c r="R45" s="18"/>
      <c r="S45" s="21">
        <f>SUM(S22:S43)</f>
        <v>417</v>
      </c>
      <c r="T45" s="18"/>
      <c r="U45" s="21">
        <f>SUM(U22:U43)</f>
        <v>8</v>
      </c>
      <c r="V45" s="18"/>
      <c r="W45" s="21">
        <f>SUM(W22:W43)</f>
        <v>409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7" t="s">
        <v>14</v>
      </c>
      <c r="D53" s="117"/>
      <c r="E53" s="11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19">
      <selection activeCell="M28" sqref="M28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7109375" style="1" customWidth="1"/>
    <col min="5" max="5" width="10.28125" style="1" customWidth="1"/>
    <col min="6" max="6" width="1.7109375" style="1" customWidth="1"/>
    <col min="7" max="7" width="5.710937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28515625" style="1" customWidth="1"/>
    <col min="13" max="13" width="5.710937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7.00390625" style="1" customWidth="1"/>
    <col min="20" max="20" width="1.7109375" style="1" customWidth="1"/>
    <col min="21" max="21" width="5.7109375" style="1" bestFit="1" customWidth="1"/>
    <col min="22" max="22" width="1.7109375" style="1" customWidth="1"/>
    <col min="23" max="23" width="6.71093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118" t="s">
        <v>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ht="6" customHeight="1"/>
    <row r="4" spans="2:22" ht="15.75" customHeight="1">
      <c r="B4" s="119" t="s">
        <v>147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2:22" ht="11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ht="4.5" customHeight="1"/>
    <row r="7" spans="2:22" ht="11.25" customHeight="1" hidden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2021</v>
      </c>
      <c r="I9" s="3"/>
      <c r="L9" s="3"/>
      <c r="M9" s="3"/>
      <c r="P9" s="3"/>
      <c r="Q9" s="3"/>
    </row>
    <row r="10" ht="3.75" customHeight="1"/>
    <row r="11" spans="2:22" ht="106.5" customHeight="1">
      <c r="B11" s="121" t="s">
        <v>71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ht="6.75" customHeight="1" hidden="1"/>
    <row r="13" spans="2:22" ht="10.5" customHeight="1">
      <c r="B13" s="123" t="s">
        <v>61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I.'!$S$23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I.'!$S$24</f>
        <v>124</v>
      </c>
      <c r="H24" s="3"/>
      <c r="I24" s="39">
        <v>5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128</v>
      </c>
      <c r="T24" s="3"/>
      <c r="U24" s="39">
        <v>1</v>
      </c>
      <c r="V24" s="3"/>
      <c r="W24" s="18">
        <f aca="true" t="shared" si="0" ref="W24:W39">IF(ISNUMBER(S24),S24,0)-IF(ISNUMBER(U24),U24,0)</f>
        <v>127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I.'!$S$25</f>
        <v>136</v>
      </c>
      <c r="H25" s="3"/>
      <c r="I25" s="39">
        <v>1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135</v>
      </c>
      <c r="T25" s="3"/>
      <c r="U25" s="39"/>
      <c r="V25" s="3"/>
      <c r="W25" s="18">
        <f t="shared" si="0"/>
        <v>135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I.'!$S$26</f>
        <v>42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42</v>
      </c>
      <c r="T26" s="3"/>
      <c r="U26" s="39"/>
      <c r="V26" s="3"/>
      <c r="W26" s="18">
        <f t="shared" si="0"/>
        <v>42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I.'!$S$27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I.'!$S$28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I.'!$S$29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I.'!$S$30</f>
        <v>114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114</v>
      </c>
      <c r="T30" s="3"/>
      <c r="U30" s="39"/>
      <c r="V30" s="3"/>
      <c r="W30" s="18">
        <f t="shared" si="0"/>
        <v>114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I.'!$S$31</f>
        <v>101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101</v>
      </c>
      <c r="T31" s="3"/>
      <c r="U31" s="39"/>
      <c r="V31" s="3"/>
      <c r="W31" s="18">
        <f t="shared" si="0"/>
        <v>101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I.'!$S$32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I.'!$S$33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I.'!$S$34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I.'!$S$35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I.'!$S$36</f>
        <v>278</v>
      </c>
      <c r="H36" s="3"/>
      <c r="I36" s="39">
        <v>7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285</v>
      </c>
      <c r="T36" s="3"/>
      <c r="U36" s="39"/>
      <c r="V36" s="3"/>
      <c r="W36" s="18">
        <f>IF(ISNUMBER(S36),S36,0)-IF(ISNUMBER(U36),U36,0)</f>
        <v>285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I.'!$S$37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I.'!$S$38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I.'!$S$39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I.'!$S$40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217</v>
      </c>
      <c r="E41" s="16"/>
      <c r="F41" s="3"/>
      <c r="G41" s="37">
        <f>'[1]Farrugia I.'!$S$41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'[1]Farrugia I.'!$S$42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'[1]Farrugia I.'!$S$43</f>
        <v>584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584</v>
      </c>
      <c r="T43" s="3"/>
      <c r="U43" s="39"/>
      <c r="V43" s="3"/>
      <c r="W43" s="18">
        <f>IF(ISNUMBER(S43),S43,0)-IF(ISNUMBER(U43),U43,0)</f>
        <v>584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1379</v>
      </c>
      <c r="H45" s="18"/>
      <c r="I45" s="21">
        <f>SUM(I22:I43)</f>
        <v>13</v>
      </c>
      <c r="J45" s="18"/>
      <c r="K45" s="21">
        <f>SUM(K23:K43)</f>
        <v>0</v>
      </c>
      <c r="L45" s="18"/>
      <c r="M45" s="21">
        <f>SUM(M22:M43)</f>
        <v>3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1389</v>
      </c>
      <c r="T45" s="18"/>
      <c r="U45" s="21">
        <f>SUM(U22:U43)</f>
        <v>1</v>
      </c>
      <c r="V45" s="18"/>
      <c r="W45" s="21">
        <f>SUM(W22:W43)</f>
        <v>1388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G49" s="41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7" t="s">
        <v>14</v>
      </c>
      <c r="D53" s="117"/>
      <c r="E53" s="11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PageLayoutView="0" workbookViewId="0" topLeftCell="A22">
      <selection activeCell="M28" sqref="M28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7109375" style="1" customWidth="1"/>
    <col min="5" max="5" width="10.140625" style="1" customWidth="1"/>
    <col min="6" max="6" width="1.7109375" style="1" customWidth="1"/>
    <col min="7" max="7" width="5.8515625" style="1" bestFit="1" customWidth="1"/>
    <col min="8" max="8" width="0.9921875" style="1" customWidth="1"/>
    <col min="9" max="9" width="4.8515625" style="1" customWidth="1"/>
    <col min="10" max="10" width="1.28515625" style="1" customWidth="1"/>
    <col min="11" max="11" width="7.7109375" style="1" customWidth="1"/>
    <col min="12" max="12" width="1.28515625" style="1" customWidth="1"/>
    <col min="13" max="13" width="3.710937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7109375" style="1" customWidth="1"/>
    <col min="20" max="20" width="1.7109375" style="1" customWidth="1"/>
    <col min="21" max="21" width="5.7109375" style="1" bestFit="1" customWidth="1"/>
    <col min="22" max="22" width="1.7109375" style="1" customWidth="1"/>
    <col min="23" max="23" width="6.281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118" t="s">
        <v>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ht="6" customHeight="1"/>
    <row r="4" spans="2:22" ht="15.75" customHeight="1">
      <c r="B4" s="119" t="s">
        <v>172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2:22" ht="11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ht="4.5" customHeight="1"/>
    <row r="7" spans="2:22" ht="11.25" customHeight="1" hidden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2021</v>
      </c>
      <c r="I9" s="3"/>
      <c r="L9" s="3"/>
      <c r="M9" s="3"/>
      <c r="P9" s="3"/>
      <c r="Q9" s="3"/>
    </row>
    <row r="10" ht="3.75" customHeight="1"/>
    <row r="11" spans="2:22" ht="106.5" customHeight="1">
      <c r="B11" s="121" t="s">
        <v>71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ht="6.75" customHeight="1" hidden="1"/>
    <row r="13" spans="2:22" ht="10.5" customHeight="1">
      <c r="B13" s="123" t="s">
        <v>61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7.5" customHeight="1">
      <c r="R16" s="6"/>
    </row>
    <row r="17" ht="7.5" customHeight="1">
      <c r="R17" s="6"/>
    </row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'[1]M. Vella'!$S$23</f>
        <v>4</v>
      </c>
      <c r="H23" s="3"/>
      <c r="I23" s="38"/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3</v>
      </c>
      <c r="T23" s="3"/>
      <c r="U23" s="38"/>
      <c r="V23" s="3"/>
      <c r="W23" s="18">
        <f>IF(ISNUMBER(S23),S23,0)-IF(ISNUMBER(U23),U23,0)</f>
        <v>3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'[1]M. Vella'!$S$24</f>
        <v>131</v>
      </c>
      <c r="H24" s="3"/>
      <c r="I24" s="39">
        <v>4</v>
      </c>
      <c r="J24" s="3"/>
      <c r="K24" s="39"/>
      <c r="L24" s="3"/>
      <c r="M24" s="39">
        <v>6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129</v>
      </c>
      <c r="T24" s="3"/>
      <c r="U24" s="39">
        <v>7</v>
      </c>
      <c r="V24" s="3"/>
      <c r="W24" s="18">
        <f aca="true" t="shared" si="0" ref="W24:W39">IF(ISNUMBER(S24),S24,0)-IF(ISNUMBER(U24),U24,0)</f>
        <v>122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'[1]M. Vella'!$S$25</f>
        <v>71</v>
      </c>
      <c r="H25" s="3"/>
      <c r="I25" s="39"/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69</v>
      </c>
      <c r="T25" s="3"/>
      <c r="U25" s="39"/>
      <c r="V25" s="3"/>
      <c r="W25" s="18">
        <f t="shared" si="0"/>
        <v>69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'[1]M. Vella'!$S$26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'[1]M. Vella'!$S$27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'[1]M. Vella'!$S$28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'[1]M. Vella'!$S$29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'[1]M. Vella'!$S$30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'[1]M. Vella'!$S$31</f>
        <v>12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12</v>
      </c>
      <c r="T31" s="3"/>
      <c r="U31" s="39">
        <v>12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'[1]M. Vella'!$S$32</f>
        <v>1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</v>
      </c>
      <c r="T32" s="3"/>
      <c r="U32" s="39">
        <v>1</v>
      </c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'[1]M. Vella'!$S$33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'[1]M. Vella'!$S$34</f>
        <v>36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36</v>
      </c>
      <c r="T34" s="3"/>
      <c r="U34" s="39">
        <v>28</v>
      </c>
      <c r="V34" s="3"/>
      <c r="W34" s="18">
        <f t="shared" si="0"/>
        <v>8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'[1]M. Vella'!$S$35</f>
        <v>7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7</v>
      </c>
      <c r="T35" s="3"/>
      <c r="U35" s="39">
        <v>5</v>
      </c>
      <c r="V35" s="3"/>
      <c r="W35" s="18">
        <f t="shared" si="0"/>
        <v>2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'[1]M. Vella'!$S$36</f>
        <v>40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40</v>
      </c>
      <c r="T36" s="3"/>
      <c r="U36" s="39">
        <v>39</v>
      </c>
      <c r="V36" s="3"/>
      <c r="W36" s="18">
        <f>IF(ISNUMBER(S36),S36,0)-IF(ISNUMBER(U36),U36,0)</f>
        <v>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'[1]M. Vella'!$S$37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'[1]M. Vella'!$S$38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'[1]M. Vella'!$S$39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'[1]M. Vella'!$S$40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217</v>
      </c>
      <c r="E41" s="16"/>
      <c r="F41" s="3"/>
      <c r="G41" s="37">
        <f>'[1]M. Vella'!$S$41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'[1]M. Vella'!$S$42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'[1]M. Vella'!$S$43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302</v>
      </c>
      <c r="H45" s="18"/>
      <c r="I45" s="21">
        <f>SUM(I22:I43)</f>
        <v>4</v>
      </c>
      <c r="J45" s="18"/>
      <c r="K45" s="21">
        <f>SUM(K23:K43)</f>
        <v>0</v>
      </c>
      <c r="L45" s="18"/>
      <c r="M45" s="21">
        <f>SUM(M22:M43)</f>
        <v>9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297</v>
      </c>
      <c r="T45" s="18"/>
      <c r="U45" s="21">
        <f>SUM(U22:U43)</f>
        <v>92</v>
      </c>
      <c r="V45" s="18"/>
      <c r="W45" s="21">
        <f>SUM(W22:W43)</f>
        <v>205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7" t="s">
        <v>14</v>
      </c>
      <c r="D53" s="117"/>
      <c r="E53" s="11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25">
      <selection activeCell="M28" sqref="M28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71093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8.00390625" style="1" customWidth="1"/>
    <col min="12" max="12" width="1.28515625" style="1" customWidth="1"/>
    <col min="13" max="13" width="4.28125" style="1" customWidth="1"/>
    <col min="14" max="14" width="1.28515625" style="1" customWidth="1"/>
    <col min="15" max="15" width="4.7109375" style="1" customWidth="1"/>
    <col min="16" max="16" width="1.7109375" style="1" customWidth="1"/>
    <col min="17" max="17" width="6.8515625" style="1" customWidth="1"/>
    <col min="18" max="18" width="1.28515625" style="1" customWidth="1"/>
    <col min="19" max="19" width="7.7109375" style="1" customWidth="1"/>
    <col min="20" max="20" width="1.7109375" style="1" customWidth="1"/>
    <col min="21" max="21" width="5.7109375" style="1" bestFit="1" customWidth="1"/>
    <col min="22" max="22" width="1.8515625" style="1" customWidth="1"/>
    <col min="23" max="23" width="6.71093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118" t="s">
        <v>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ht="6" customHeight="1"/>
    <row r="4" spans="2:22" ht="15.75" customHeight="1">
      <c r="B4" s="119" t="s">
        <v>205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2:22" ht="11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ht="4.5" customHeight="1"/>
    <row r="7" spans="2:22" ht="11.25" customHeight="1" hidden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2021</v>
      </c>
      <c r="I9" s="3"/>
      <c r="L9" s="3"/>
      <c r="M9" s="3"/>
      <c r="P9" s="3"/>
      <c r="Q9" s="3"/>
    </row>
    <row r="10" ht="3.75" customHeight="1"/>
    <row r="11" spans="2:22" ht="106.5" customHeight="1">
      <c r="B11" s="121" t="s">
        <v>71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ht="6.75" customHeight="1" hidden="1"/>
    <row r="13" spans="2:22" ht="10.5" customHeight="1">
      <c r="B13" s="123" t="s">
        <v>61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'[1]Victor George Axiaq'!$S$23</f>
        <v>9</v>
      </c>
      <c r="H23" s="3"/>
      <c r="I23" s="38">
        <v>1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9</v>
      </c>
      <c r="T23" s="3"/>
      <c r="U23" s="38">
        <v>3</v>
      </c>
      <c r="V23" s="3"/>
      <c r="W23" s="18">
        <f>IF(ISNUMBER(S23),S23,0)-IF(ISNUMBER(U23),U23,0)</f>
        <v>6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'[1]Victor George Axiaq'!$S$24</f>
        <v>4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4</v>
      </c>
      <c r="T24" s="3"/>
      <c r="U24" s="39"/>
      <c r="V24" s="3"/>
      <c r="W24" s="18">
        <f aca="true" t="shared" si="0" ref="W24:W39">IF(ISNUMBER(S24),S24,0)-IF(ISNUMBER(U24),U24,0)</f>
        <v>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'[1]Victor George Axiaq'!$S$25</f>
        <v>82</v>
      </c>
      <c r="H25" s="3"/>
      <c r="I25" s="39">
        <v>2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83</v>
      </c>
      <c r="T25" s="3"/>
      <c r="U25" s="39"/>
      <c r="V25" s="3"/>
      <c r="W25" s="18">
        <f t="shared" si="0"/>
        <v>83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'[1]Victor George Axiaq'!$S$26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'[1]Victor George Axiaq'!$S$27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'[1]Victor George Axiaq'!$S$28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'[1]Victor George Axiaq'!$S$29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'[1]Victor George Axiaq'!$S$30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'[1]Victor George Axiaq'!$S$31</f>
        <v>5</v>
      </c>
      <c r="H31" s="3"/>
      <c r="I31" s="39"/>
      <c r="J31" s="3"/>
      <c r="K31" s="39"/>
      <c r="L31" s="3"/>
      <c r="M31" s="39">
        <v>2</v>
      </c>
      <c r="N31" s="3"/>
      <c r="O31" s="39"/>
      <c r="P31" s="3"/>
      <c r="Q31" s="39"/>
      <c r="R31" s="3"/>
      <c r="S31" s="18">
        <f t="shared" si="1"/>
        <v>3</v>
      </c>
      <c r="T31" s="3"/>
      <c r="U31" s="39"/>
      <c r="V31" s="3"/>
      <c r="W31" s="18">
        <f t="shared" si="0"/>
        <v>3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'[1]Victor George Axiaq'!$S$32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'[1]Victor George Axiaq'!$S$33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'[1]Victor George Axiaq'!$S$34</f>
        <v>1481</v>
      </c>
      <c r="H34" s="3"/>
      <c r="I34" s="39">
        <v>31</v>
      </c>
      <c r="J34" s="3"/>
      <c r="K34" s="39"/>
      <c r="L34" s="3"/>
      <c r="M34" s="39">
        <v>11</v>
      </c>
      <c r="N34" s="3"/>
      <c r="O34" s="39"/>
      <c r="P34" s="3"/>
      <c r="Q34" s="39"/>
      <c r="R34" s="3"/>
      <c r="S34" s="18">
        <f t="shared" si="1"/>
        <v>1501</v>
      </c>
      <c r="T34" s="3"/>
      <c r="U34" s="39"/>
      <c r="V34" s="3"/>
      <c r="W34" s="18">
        <f t="shared" si="0"/>
        <v>1501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'[1]Victor George Axiaq'!$S$35</f>
        <v>30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30</v>
      </c>
      <c r="T35" s="3"/>
      <c r="U35" s="39"/>
      <c r="V35" s="3"/>
      <c r="W35" s="18">
        <f t="shared" si="0"/>
        <v>30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'[1]Victor George Axiaq'!$S$36</f>
        <v>445</v>
      </c>
      <c r="H36" s="3"/>
      <c r="I36" s="39">
        <v>43</v>
      </c>
      <c r="J36" s="3"/>
      <c r="K36" s="39"/>
      <c r="L36" s="3"/>
      <c r="M36" s="39">
        <v>29</v>
      </c>
      <c r="N36" s="3"/>
      <c r="O36" s="39"/>
      <c r="P36" s="3"/>
      <c r="Q36" s="39"/>
      <c r="R36" s="3"/>
      <c r="S36" s="18">
        <f t="shared" si="1"/>
        <v>459</v>
      </c>
      <c r="T36" s="3"/>
      <c r="U36" s="39"/>
      <c r="V36" s="3"/>
      <c r="W36" s="18">
        <f>IF(ISNUMBER(S36),S36,0)-IF(ISNUMBER(U36),U36,0)</f>
        <v>459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'[1]Victor George Axiaq'!$S$37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'[1]Victor George Axiaq'!$S$38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'[1]Victor George Axiaq'!$S$39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'[1]Victor George Axiaq'!$S$40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217</v>
      </c>
      <c r="E41" s="16"/>
      <c r="F41" s="3"/>
      <c r="G41" s="37">
        <f>'[1]Victor George Axiaq'!$S$41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'[1]Victor George Axiaq'!$S$42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'[1]Victor George Axiaq'!$S$43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2056</v>
      </c>
      <c r="H45" s="18"/>
      <c r="I45" s="21">
        <f>SUM(I22:I43)</f>
        <v>77</v>
      </c>
      <c r="J45" s="18"/>
      <c r="K45" s="21">
        <f>SUM(K23:K43)</f>
        <v>0</v>
      </c>
      <c r="L45" s="18"/>
      <c r="M45" s="21">
        <f>SUM(M22:M43)</f>
        <v>44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2089</v>
      </c>
      <c r="T45" s="18"/>
      <c r="U45" s="21">
        <f>SUM(U22:U43)</f>
        <v>3</v>
      </c>
      <c r="V45" s="18"/>
      <c r="W45" s="21">
        <f>SUM(W22:W43)</f>
        <v>2086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4.5" customHeight="1"/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117" t="s">
        <v>14</v>
      </c>
      <c r="D54" s="117"/>
      <c r="E54" s="117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2"/>
  <sheetViews>
    <sheetView showGridLines="0" zoomScale="80" zoomScaleNormal="80" zoomScalePageLayoutView="0" workbookViewId="0" topLeftCell="A9">
      <selection activeCell="A9" sqref="A1:IV16384"/>
    </sheetView>
  </sheetViews>
  <sheetFormatPr defaultColWidth="9.140625" defaultRowHeight="12.75"/>
  <cols>
    <col min="1" max="1" width="19.140625" style="49" customWidth="1"/>
    <col min="2" max="28" width="5.28125" style="49" customWidth="1"/>
    <col min="29" max="16384" width="9.00390625" style="49" customWidth="1"/>
  </cols>
  <sheetData>
    <row r="1" spans="1:28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ht="12.75"/>
    <row r="3" spans="1:27" ht="19.5" customHeight="1">
      <c r="A3" s="126" t="s">
        <v>154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2.75" customHeight="1">
      <c r="A4" s="128" t="s">
        <v>55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30" customFormat="1" ht="15" customHeight="1">
      <c r="A5" s="129" t="s">
        <v>56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 customHeight="1">
      <c r="A6" s="131" t="str">
        <f>CONCATENATE(Kriminal!G6," ",Kriminal!H6)</f>
        <v>Statistika Ghal Jannar 2021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5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55" t="s">
        <v>0</v>
      </c>
    </row>
    <row r="8" ht="12.75" customHeight="1"/>
    <row r="9" spans="2:28" ht="96" customHeight="1">
      <c r="B9" s="132" t="s">
        <v>166</v>
      </c>
      <c r="C9" s="133" t="s">
        <v>127</v>
      </c>
      <c r="D9" s="133"/>
      <c r="E9" s="133" t="s">
        <v>197</v>
      </c>
      <c r="F9" s="133" t="s">
        <v>181</v>
      </c>
      <c r="G9" s="133" t="s">
        <v>184</v>
      </c>
      <c r="H9" s="133" t="s">
        <v>68</v>
      </c>
      <c r="I9" s="133" t="s">
        <v>149</v>
      </c>
      <c r="J9" s="133" t="s">
        <v>209</v>
      </c>
      <c r="K9" s="133" t="s">
        <v>198</v>
      </c>
      <c r="L9" s="133" t="s">
        <v>145</v>
      </c>
      <c r="M9" s="133" t="s">
        <v>169</v>
      </c>
      <c r="N9" s="133" t="s">
        <v>69</v>
      </c>
      <c r="O9" s="133" t="s">
        <v>150</v>
      </c>
      <c r="P9" s="133" t="s">
        <v>170</v>
      </c>
      <c r="Q9" s="134" t="s">
        <v>126</v>
      </c>
      <c r="R9" s="133" t="s">
        <v>210</v>
      </c>
      <c r="S9" s="133"/>
      <c r="T9" s="133" t="s">
        <v>152</v>
      </c>
      <c r="U9" s="134"/>
      <c r="V9" s="134" t="s">
        <v>159</v>
      </c>
      <c r="W9" s="135" t="s">
        <v>178</v>
      </c>
      <c r="X9" s="135" t="s">
        <v>199</v>
      </c>
      <c r="Y9" s="136" t="s">
        <v>21</v>
      </c>
      <c r="Z9" s="137" t="s">
        <v>22</v>
      </c>
      <c r="AA9" s="138" t="s">
        <v>23</v>
      </c>
      <c r="AB9" s="139" t="s">
        <v>24</v>
      </c>
    </row>
    <row r="10" spans="1:28" ht="15.75" customHeight="1">
      <c r="A10" s="140" t="s">
        <v>32</v>
      </c>
      <c r="B10" s="141">
        <f>SUMIF('J. Demicoli'!$D$23:$D$43,A10,'J. Demicoli'!$I$23:$I$43)</f>
        <v>6</v>
      </c>
      <c r="C10" s="142">
        <f>SUMIF('Vella G.'!$D$23:$D$43,A10,'Vella G.'!$I$23:$I$43)</f>
        <v>3</v>
      </c>
      <c r="D10" s="142">
        <f>SUMIF('Depasquale F.'!$D$23:$D$43,A10,'Depasquale F.'!$I$23:$I$43)</f>
        <v>0</v>
      </c>
      <c r="E10" s="142">
        <f>SUMIF('Astrid-May Grima'!$D$23:$D$43,A10,'Astrid-May Grima'!$I$23:$I$43)</f>
        <v>0</v>
      </c>
      <c r="F10" s="142">
        <f>SUMIF('Farrugia Frendo C.'!$D$23:$D$43,A10,'Farrugia Frendo C.'!$I$23:$I$43)</f>
        <v>0</v>
      </c>
      <c r="G10" s="142">
        <f>SUMIF('Micallef Stafrace Y.'!$D$23:$D$43,A10,'Micallef Stafrace Y.'!$I$23:$I$43)</f>
        <v>0</v>
      </c>
      <c r="H10" s="142">
        <f>SUMIF('Demicoli A.'!$D$23:$D$43,A10,'Demicoli A.'!$I$23:$I$43)</f>
        <v>0</v>
      </c>
      <c r="I10" s="142">
        <f>SUMIF('Farrugia M.'!$D$23:$D$43,A10,'Farrugia M.'!$I$23:$I$43)</f>
        <v>0</v>
      </c>
      <c r="J10" s="142">
        <f>SUMIF('Nadine Lia'!$D$23:$D$43,A10,'Nadine Lia'!$I$23:$I$43)</f>
        <v>0</v>
      </c>
      <c r="K10" s="142">
        <f>SUMIF('Simone Grech'!$D$23:$D$43,A10,'Simone Grech'!$I$23:$I$43)</f>
        <v>0</v>
      </c>
      <c r="L10" s="142">
        <f>SUMIF('Camilleri N.'!$D$23:$D$43,A10,'Camilleri N.'!$I$23:$I$43)</f>
        <v>0</v>
      </c>
      <c r="M10" s="142">
        <f>SUMIF('J. Mifsud'!$D$23:$D$43,A10,'J. Mifsud'!$I$23:$I$43)</f>
        <v>2</v>
      </c>
      <c r="N10" s="142">
        <f>SUMIF('Clarke D.'!$D$23:$D$43,A10,'Clarke D.'!$I$23:$I$43)</f>
        <v>7</v>
      </c>
      <c r="O10" s="142">
        <f>SUMIF('Farrugia I.'!$D$23:$D$43,A10,'Farrugia I.'!$I$23:$I$43)</f>
        <v>0</v>
      </c>
      <c r="P10" s="142">
        <f>SUMIF('M. Vella'!$D$23:$D$43,A10,'M. Vella'!$I$23:$I$43)</f>
        <v>0</v>
      </c>
      <c r="Q10" s="142">
        <f>SUMIF('Stafrace Zammit C.'!$D$23:$D$43,A10,'Stafrace Zammit C.'!$I$23:$I$43)</f>
        <v>0</v>
      </c>
      <c r="R10" s="142">
        <f>SUMIF('Victor George Axiaq'!$D$23:$D$43,A10,'Victor George Axiaq'!$I$23:$I$43)</f>
        <v>1</v>
      </c>
      <c r="S10" s="142">
        <f>SUMIF('mag. 3'!$D$23:$D$43,A10,'mag. 3'!$I$23:$I$43)</f>
        <v>0</v>
      </c>
      <c r="T10" s="142">
        <f>SUMIF('Galea Sciberras N.'!$D$23:$D$43,A10,'Galea Sciberras N.'!$I$23:$I$43)</f>
        <v>0</v>
      </c>
      <c r="U10" s="142">
        <f>SUMIF('Bugeja A.'!$D$23:$D$43,A10,'Bugeja A.'!$I$23:$I$43)</f>
        <v>0</v>
      </c>
      <c r="V10" s="142">
        <f>SUMIF('Galea C.'!$D$23:$D$43,A10,'Galea C.'!$I$23:$I$43)</f>
        <v>1</v>
      </c>
      <c r="W10" s="143">
        <f>SUMIF('Frendo Dimech D.'!$D$23:$D$43,A10,'Frendo Dimech D.'!$I$23:$I$43)</f>
        <v>0</v>
      </c>
      <c r="X10" s="143">
        <f>SUMIF('Rachel Montebello'!$D$23:$D$43,A10,'Rachel Montebello'!$I$23:$I$43)</f>
        <v>2</v>
      </c>
      <c r="Y10" s="144">
        <f aca="true" t="shared" si="0" ref="Y10:Y30">SUM(B10:X10)</f>
        <v>22</v>
      </c>
      <c r="Z10" s="145">
        <f aca="true" t="shared" si="1" ref="Z10:Z26">Y10/$Y$31</f>
        <v>0.013261000602772756</v>
      </c>
      <c r="AA10" s="146"/>
      <c r="AB10" s="147"/>
    </row>
    <row r="11" spans="1:28" ht="15.75" customHeight="1">
      <c r="A11" s="148" t="s">
        <v>33</v>
      </c>
      <c r="B11" s="149">
        <f>SUMIF('J. Demicoli'!$D$23:$D$43,A11,'J. Demicoli'!$I$23:$I$43)</f>
        <v>0</v>
      </c>
      <c r="C11" s="143">
        <f>SUMIF('Vella G.'!$D$23:$D$43,A11,'Vella G.'!$I$23:$I$43)</f>
        <v>3</v>
      </c>
      <c r="D11" s="143">
        <f>SUMIF('Depasquale F.'!$D$23:$D$43,A11,'Depasquale F.'!$I$23:$I$43)</f>
        <v>0</v>
      </c>
      <c r="E11" s="143">
        <f>SUMIF('Astrid-May Grima'!$D$23:$D$43,A11,'Astrid-May Grima'!$I$23:$I$43)</f>
        <v>8</v>
      </c>
      <c r="F11" s="143">
        <f>SUMIF('Farrugia Frendo C.'!$D$23:$D$43,A11,'Farrugia Frendo C.'!$I$23:$I$43)</f>
        <v>4</v>
      </c>
      <c r="G11" s="143">
        <f>SUMIF('Micallef Stafrace Y.'!$D$23:$D$43,A11,'Micallef Stafrace Y.'!$I$23:$I$43)</f>
        <v>0</v>
      </c>
      <c r="H11" s="143">
        <f>SUMIF('Demicoli A.'!$D$23:$D$43,A11,'Demicoli A.'!$I$23:$I$43)</f>
        <v>3</v>
      </c>
      <c r="I11" s="143">
        <f>SUMIF('Farrugia M.'!$D$23:$D$43,A11,'Farrugia M.'!$I$23:$I$43)</f>
        <v>4</v>
      </c>
      <c r="J11" s="143">
        <f>SUMIF('Nadine Lia'!$D$23:$D$43,A11,'Nadine Lia'!$I$23:$I$43)</f>
        <v>9</v>
      </c>
      <c r="K11" s="143">
        <f>SUMIF('Simone Grech'!$D$23:$D$43,A11,'Simone Grech'!$I$23:$I$43)</f>
        <v>0</v>
      </c>
      <c r="L11" s="143">
        <f>SUMIF('Camilleri N.'!$D$23:$D$43,A11,'Camilleri N.'!$I$23:$I$43)</f>
        <v>2</v>
      </c>
      <c r="M11" s="143">
        <f>SUMIF('J. Mifsud'!$D$23:$D$43,A11,'J. Mifsud'!$I$23:$I$43)</f>
        <v>5</v>
      </c>
      <c r="N11" s="143">
        <f>SUMIF('Clarke D.'!$D$23:$D$43,A11,'Clarke D.'!$I$23:$I$43)</f>
        <v>4</v>
      </c>
      <c r="O11" s="143">
        <f>SUMIF('Farrugia I.'!$D$23:$D$43,A11,'Farrugia I.'!$I$23:$I$43)</f>
        <v>5</v>
      </c>
      <c r="P11" s="143">
        <f>SUMIF('M. Vella'!$D$23:$D$43,A11,'M. Vella'!$I$23:$I$43)</f>
        <v>4</v>
      </c>
      <c r="Q11" s="143">
        <f>SUMIF('Stafrace Zammit C.'!$D$23:$D$43,A11,'Stafrace Zammit C.'!$I$23:$I$43)</f>
        <v>5</v>
      </c>
      <c r="R11" s="143">
        <f>SUMIF('Victor George Axiaq'!$D$23:$D$43,A11,'Victor George Axiaq'!$I$23:$I$43)</f>
        <v>0</v>
      </c>
      <c r="S11" s="143">
        <f>SUMIF('mag. 3'!$D$23:$D$43,A11,'mag. 3'!$I$23:$I$43)</f>
        <v>0</v>
      </c>
      <c r="T11" s="143">
        <f>SUMIF('Galea Sciberras N.'!$D$23:$D$43,A11,'Galea Sciberras N.'!$I$23:$I$43)</f>
        <v>3</v>
      </c>
      <c r="U11" s="143">
        <f>SUMIF('Bugeja A.'!$D$23:$D$43,A11,'Bugeja A.'!$I$23:$I$43)</f>
        <v>0</v>
      </c>
      <c r="V11" s="143">
        <f>SUMIF('Galea C.'!$D$23:$D$43,A11,'Galea C.'!$I$23:$I$43)</f>
        <v>3</v>
      </c>
      <c r="W11" s="143">
        <f>SUMIF('Frendo Dimech D.'!$D$23:$D$43,A11,'Frendo Dimech D.'!$I$23:$I$43)</f>
        <v>5</v>
      </c>
      <c r="X11" s="143">
        <f>SUMIF('Rachel Montebello'!$D$23:$D$43,A11,'Rachel Montebello'!$I$23:$I$43)</f>
        <v>4</v>
      </c>
      <c r="Y11" s="150">
        <f t="shared" si="0"/>
        <v>71</v>
      </c>
      <c r="Z11" s="151">
        <f t="shared" si="1"/>
        <v>0.04279686558167571</v>
      </c>
      <c r="AA11" s="152"/>
      <c r="AB11" s="153"/>
    </row>
    <row r="12" spans="1:28" ht="15.75" customHeight="1">
      <c r="A12" s="154" t="s">
        <v>19</v>
      </c>
      <c r="B12" s="155">
        <f>SUMIF('J. Demicoli'!$D$23:$D$43,A12,'J. Demicoli'!$I$23:$I$43)</f>
        <v>3</v>
      </c>
      <c r="C12" s="156">
        <f>SUMIF('Vella G.'!$D$23:$D$43,A12,'Vella G.'!$I$23:$I$43)</f>
        <v>2</v>
      </c>
      <c r="D12" s="156">
        <f>SUMIF('Depasquale F.'!$D$23:$D$43,A12,'Depasquale F.'!$I$23:$I$43)</f>
        <v>0</v>
      </c>
      <c r="E12" s="156">
        <f>SUMIF('Astrid-May Grima'!$D$23:$D$43,A12,'Astrid-May Grima'!$I$23:$I$43)</f>
        <v>3</v>
      </c>
      <c r="F12" s="156">
        <f>SUMIF('Farrugia Frendo C.'!$D$23:$D$43,A12,'Farrugia Frendo C.'!$I$23:$I$43)</f>
        <v>3</v>
      </c>
      <c r="G12" s="156">
        <f>SUMIF('Micallef Stafrace Y.'!$D$23:$D$43,A12,'Micallef Stafrace Y.'!$I$23:$I$43)</f>
        <v>1</v>
      </c>
      <c r="H12" s="156">
        <f>SUMIF('Demicoli A.'!$D$23:$D$43,A12,'Demicoli A.'!$I$23:$I$43)</f>
        <v>1</v>
      </c>
      <c r="I12" s="156">
        <f>SUMIF('Farrugia M.'!$D$23:$D$43,A12,'Farrugia M.'!$I$23:$I$43)</f>
        <v>4</v>
      </c>
      <c r="J12" s="156">
        <f>SUMIF('Nadine Lia'!$D$23:$D$43,A12,'Nadine Lia'!$I$23:$I$43)</f>
        <v>6</v>
      </c>
      <c r="K12" s="156">
        <f>SUMIF('Simone Grech'!$D$23:$D$43,A12,'Simone Grech'!$I$23:$I$43)</f>
        <v>0</v>
      </c>
      <c r="L12" s="156">
        <f>SUMIF('Camilleri N.'!$D$23:$D$43,A12,'Camilleri N.'!$I$23:$I$43)</f>
        <v>6</v>
      </c>
      <c r="M12" s="156">
        <f>SUMIF('J. Mifsud'!$D$23:$D$43,A12,'J. Mifsud'!$I$23:$I$43)</f>
        <v>3</v>
      </c>
      <c r="N12" s="156">
        <f>SUMIF('Clarke D.'!$D$23:$D$43,A12,'Clarke D.'!$I$23:$I$43)</f>
        <v>1</v>
      </c>
      <c r="O12" s="156">
        <f>SUMIF('Farrugia I.'!$D$23:$D$43,A12,'Farrugia I.'!$I$23:$I$43)</f>
        <v>1</v>
      </c>
      <c r="P12" s="156">
        <f>SUMIF('M. Vella'!$D$23:$D$43,A12,'M. Vella'!$I$23:$I$43)</f>
        <v>0</v>
      </c>
      <c r="Q12" s="156">
        <f>SUMIF('Stafrace Zammit C.'!$D$23:$D$43,A12,'Stafrace Zammit C.'!$I$23:$I$43)</f>
        <v>3</v>
      </c>
      <c r="R12" s="156">
        <f>SUMIF('Victor George Axiaq'!$D$23:$D$43,A12,'Victor George Axiaq'!$I$23:$I$43)</f>
        <v>2</v>
      </c>
      <c r="S12" s="156">
        <f>SUMIF('mag. 3'!$D$23:$D$43,A12,'mag. 3'!$I$23:$I$43)</f>
        <v>0</v>
      </c>
      <c r="T12" s="156">
        <f>SUMIF('Galea Sciberras N.'!$D$23:$D$43,A12,'Galea Sciberras N.'!$I$23:$I$43)</f>
        <v>3</v>
      </c>
      <c r="U12" s="156">
        <f>SUMIF('Bugeja A.'!$D$23:$D$43,A12,'Bugeja A.'!$I$23:$I$43)</f>
        <v>0</v>
      </c>
      <c r="V12" s="156">
        <f>SUMIF('Galea C.'!$D$23:$D$43,A12,'Galea C.'!$I$23:$I$43)</f>
        <v>3</v>
      </c>
      <c r="W12" s="143">
        <f>SUMIF('Frendo Dimech D.'!$D$23:$D$43,A12,'Frendo Dimech D.'!$I$23:$I$43)</f>
        <v>5</v>
      </c>
      <c r="X12" s="156">
        <f>SUMIF('Rachel Montebello'!$D$23:$D$43,A12,'Rachel Montebello'!$I$23:$I$43)</f>
        <v>0</v>
      </c>
      <c r="Y12" s="157">
        <f t="shared" si="0"/>
        <v>50</v>
      </c>
      <c r="Z12" s="158">
        <f t="shared" si="1"/>
        <v>0.030138637733574444</v>
      </c>
      <c r="AA12" s="159">
        <f>SUM(Y10:Y12)</f>
        <v>143</v>
      </c>
      <c r="AB12" s="160">
        <f>AA12/$Y$31</f>
        <v>0.0861965039180229</v>
      </c>
    </row>
    <row r="13" spans="1:28" ht="15.75" customHeight="1">
      <c r="A13" s="140" t="s">
        <v>8</v>
      </c>
      <c r="B13" s="141">
        <f>SUMIF('J. Demicoli'!$D$23:$D$43,A13,'J. Demicoli'!$I$23:$I$43)</f>
        <v>0</v>
      </c>
      <c r="C13" s="142">
        <f>SUMIF('Vella G.'!$D$23:$D$43,A13,'Vella G.'!$I$23:$I$43)</f>
        <v>0</v>
      </c>
      <c r="D13" s="142">
        <f>SUMIF('Depasquale F.'!$D$23:$D$43,A13,'Depasquale F.'!$I$23:$I$43)</f>
        <v>0</v>
      </c>
      <c r="E13" s="142">
        <f>SUMIF('Astrid-May Grima'!$D$23:$D$43,A13,'Astrid-May Grima'!$I$23:$I$43)</f>
        <v>0</v>
      </c>
      <c r="F13" s="142">
        <f>SUMIF('Farrugia Frendo C.'!$D$23:$D$43,A13,'Farrugia Frendo C.'!$I$23:$I$43)</f>
        <v>0</v>
      </c>
      <c r="G13" s="142">
        <f>SUMIF('Micallef Stafrace Y.'!$D$23:$D$43,A13,'Micallef Stafrace Y.'!$I$23:$I$43)</f>
        <v>0</v>
      </c>
      <c r="H13" s="142">
        <f>SUMIF('Demicoli A.'!$D$23:$D$43,A13,'Demicoli A.'!$I$23:$I$43)</f>
        <v>0</v>
      </c>
      <c r="I13" s="142">
        <f>SUMIF('Farrugia M.'!$D$23:$D$43,A13,'Farrugia M.'!$I$23:$I$43)</f>
        <v>0</v>
      </c>
      <c r="J13" s="142">
        <f>SUMIF('Nadine Lia'!$D$23:$D$43,A13,'Nadine Lia'!$I$23:$I$43)</f>
        <v>0</v>
      </c>
      <c r="K13" s="142">
        <f>SUMIF('Simone Grech'!$D$23:$D$43,A13,'Simone Grech'!$I$23:$I$43)</f>
        <v>0</v>
      </c>
      <c r="L13" s="142">
        <f>SUMIF('Camilleri N.'!$D$23:$D$43,A13,'Camilleri N.'!$I$23:$I$43)</f>
        <v>0</v>
      </c>
      <c r="M13" s="142">
        <f>SUMIF('J. Mifsud'!$D$23:$D$43,A13,'J. Mifsud'!$I$23:$I$43)</f>
        <v>0</v>
      </c>
      <c r="N13" s="142">
        <f>SUMIF('Clarke D.'!$D$23:$D$43,A13,'Clarke D.'!$I$23:$I$43)</f>
        <v>0</v>
      </c>
      <c r="O13" s="142">
        <f>SUMIF('Farrugia I.'!$D$23:$D$43,A13,'Farrugia I.'!$I$23:$I$43)</f>
        <v>0</v>
      </c>
      <c r="P13" s="142">
        <f>SUMIF('M. Vella'!$D$23:$D$43,A13,'M. Vella'!$I$23:$I$43)</f>
        <v>0</v>
      </c>
      <c r="Q13" s="142">
        <f>SUMIF('Stafrace Zammit C.'!$D$23:$D$43,A13,'Stafrace Zammit C.'!$I$23:$I$43)</f>
        <v>0</v>
      </c>
      <c r="R13" s="142">
        <f>SUMIF('Victor George Axiaq'!$D$23:$D$43,A13,'Victor George Axiaq'!$I$23:$I$43)</f>
        <v>0</v>
      </c>
      <c r="S13" s="142">
        <f>SUMIF('mag. 3'!$D$23:$D$43,A13,'mag. 3'!$I$23:$I$43)</f>
        <v>0</v>
      </c>
      <c r="T13" s="142">
        <f>SUMIF('Galea Sciberras N.'!$D$23:$D$43,A13,'Galea Sciberras N.'!$I$23:$I$43)</f>
        <v>0</v>
      </c>
      <c r="U13" s="142">
        <f>SUMIF('Bugeja A.'!$D$23:$D$43,A13,'Bugeja A.'!$I$23:$I$43)</f>
        <v>0</v>
      </c>
      <c r="V13" s="142">
        <f>SUMIF('Galea C.'!$D$23:$D$43,A13,'Galea C.'!$I$23:$I$43)</f>
        <v>0</v>
      </c>
      <c r="W13" s="142">
        <f>SUMIF('Frendo Dimech D.'!$D$23:$D$43,A13,'Frendo Dimech D.'!$I$23:$I$43)</f>
        <v>0</v>
      </c>
      <c r="X13" s="142">
        <f>SUMIF('Rachel Montebello'!$D$23:$D$43,A13,'Rachel Montebello'!$I$23:$I$43)</f>
        <v>0</v>
      </c>
      <c r="Y13" s="144">
        <f t="shared" si="0"/>
        <v>0</v>
      </c>
      <c r="Z13" s="145">
        <f t="shared" si="1"/>
        <v>0</v>
      </c>
      <c r="AA13" s="146"/>
      <c r="AB13" s="147"/>
    </row>
    <row r="14" spans="1:28" ht="15.75" customHeight="1">
      <c r="A14" s="148" t="s">
        <v>70</v>
      </c>
      <c r="B14" s="149">
        <f>SUMIF('J. Demicoli'!$D$23:$D$43,A14,'J. Demicoli'!$I$23:$I$43)</f>
        <v>0</v>
      </c>
      <c r="C14" s="143">
        <f>SUMIF('Vella G.'!$D$23:$D$43,A14,'Vella G.'!$I$23:$I$43)</f>
        <v>0</v>
      </c>
      <c r="D14" s="143">
        <f>SUMIF('Depasquale F.'!$D$23:$D$43,A14,'Depasquale F.'!$I$23:$I$43)</f>
        <v>0</v>
      </c>
      <c r="E14" s="143">
        <f>SUMIF('Astrid-May Grima'!$D$23:$D$43,A14,'Astrid-May Grima'!$I$23:$I$43)</f>
        <v>0</v>
      </c>
      <c r="F14" s="143">
        <f>SUMIF('Farrugia Frendo C.'!$D$23:$D$43,A14,'Farrugia Frendo C.'!$I$23:$I$43)</f>
        <v>0</v>
      </c>
      <c r="G14" s="143">
        <f>SUMIF('Micallef Stafrace Y.'!$D$23:$D$43,A14,'Micallef Stafrace Y.'!$I$23:$I$43)</f>
        <v>0</v>
      </c>
      <c r="H14" s="143">
        <f>SUMIF('Demicoli A.'!$D$23:$D$43,A14,'Demicoli A.'!$I$23:$I$43)</f>
        <v>0</v>
      </c>
      <c r="I14" s="143">
        <f>SUMIF('Farrugia M.'!$D$23:$D$43,A14,'Farrugia M.'!$I$23:$I$43)</f>
        <v>0</v>
      </c>
      <c r="J14" s="143">
        <f>SUMIF('Nadine Lia'!$D$23:$D$43,A14,'Nadine Lia'!$I$23:$I$43)</f>
        <v>0</v>
      </c>
      <c r="K14" s="143">
        <f>SUMIF('Simone Grech'!$D$23:$D$43,A14,'Simone Grech'!$I$23:$I$43)</f>
        <v>0</v>
      </c>
      <c r="L14" s="143">
        <f>SUMIF('Camilleri N.'!$D$23:$D$43,A14,'Camilleri N.'!$I$23:$I$43)</f>
        <v>0</v>
      </c>
      <c r="M14" s="143">
        <f>SUMIF('J. Mifsud'!$D$23:$D$43,A14,'J. Mifsud'!$I$23:$I$43)</f>
        <v>0</v>
      </c>
      <c r="N14" s="143">
        <f>SUMIF('Clarke D.'!$D$23:$D$43,A14,'Clarke D.'!$I$23:$I$43)</f>
        <v>0</v>
      </c>
      <c r="O14" s="143">
        <f>SUMIF('Farrugia I.'!$D$23:$D$43,A14,'Farrugia I.'!$I$23:$I$43)</f>
        <v>0</v>
      </c>
      <c r="P14" s="143">
        <f>SUMIF('M. Vella'!$D$23:$D$43,A14,'M. Vella'!$I$23:$I$43)</f>
        <v>0</v>
      </c>
      <c r="Q14" s="143">
        <f>SUMIF('Stafrace Zammit C.'!$D$23:$D$43,A14,'Stafrace Zammit C.'!$I$23:$I$43)</f>
        <v>0</v>
      </c>
      <c r="R14" s="143">
        <f>SUMIF('Victor George Axiaq'!$D$23:$D$43,A14,'Victor George Axiaq'!$I$23:$I$43)</f>
        <v>0</v>
      </c>
      <c r="S14" s="143">
        <f>SUMIF('mag. 3'!$D$23:$D$43,A14,'mag. 3'!$I$23:$I$43)</f>
        <v>0</v>
      </c>
      <c r="T14" s="143">
        <f>SUMIF('Galea Sciberras N.'!$D$23:$D$43,A14,'Galea Sciberras N.'!$I$23:$I$43)</f>
        <v>0</v>
      </c>
      <c r="U14" s="143">
        <f>SUMIF('Bugeja A.'!$D$23:$D$43,A14,'Bugeja A.'!$I$23:$I$43)</f>
        <v>0</v>
      </c>
      <c r="V14" s="143">
        <f>SUMIF('Galea C.'!$D$23:$D$43,A14,'Galea C.'!$I$23:$I$43)</f>
        <v>0</v>
      </c>
      <c r="W14" s="143">
        <f>SUMIF('Frendo Dimech D.'!$D$23:$D$43,A14,'Frendo Dimech D.'!$I$23:$I$43)</f>
        <v>0</v>
      </c>
      <c r="X14" s="143">
        <f>SUMIF('Rachel Montebello'!$D$23:$D$43,A14,'Rachel Montebello'!$I$23:$I$43)</f>
        <v>0</v>
      </c>
      <c r="Y14" s="150">
        <f t="shared" si="0"/>
        <v>0</v>
      </c>
      <c r="Z14" s="151">
        <f t="shared" si="1"/>
        <v>0</v>
      </c>
      <c r="AA14" s="152"/>
      <c r="AB14" s="153"/>
    </row>
    <row r="15" spans="1:28" ht="15.75" customHeight="1">
      <c r="A15" s="154" t="s">
        <v>34</v>
      </c>
      <c r="B15" s="155">
        <f>SUMIF('J. Demicoli'!$D$23:$D$43,A15,'J. Demicoli'!$I$23:$I$43)</f>
        <v>0</v>
      </c>
      <c r="C15" s="156">
        <f>SUMIF('Vella G.'!$D$23:$D$43,A15,'Vella G.'!$I$23:$I$43)</f>
        <v>0</v>
      </c>
      <c r="D15" s="156">
        <f>SUMIF('Depasquale F.'!$D$23:$D$43,A15,'Depasquale F.'!$I$23:$I$43)</f>
        <v>0</v>
      </c>
      <c r="E15" s="156">
        <f>SUMIF('Astrid-May Grima'!$D$23:$D$43,A15,'Astrid-May Grima'!$I$23:$I$43)</f>
        <v>0</v>
      </c>
      <c r="F15" s="156">
        <f>SUMIF('Farrugia Frendo C.'!$D$23:$D$43,A15,'Farrugia Frendo C.'!$I$23:$I$43)</f>
        <v>0</v>
      </c>
      <c r="G15" s="156">
        <f>SUMIF('Micallef Stafrace Y.'!$D$23:$D$43,A15,'Micallef Stafrace Y.'!$I$23:$I$43)</f>
        <v>49</v>
      </c>
      <c r="H15" s="156">
        <f>SUMIF('Demicoli A.'!$D$23:$D$43,A15,'Demicoli A.'!$I$23:$I$43)</f>
        <v>0</v>
      </c>
      <c r="I15" s="156">
        <f>SUMIF('Farrugia M.'!$D$23:$D$43,A15,'Farrugia M.'!$I$23:$I$43)</f>
        <v>0</v>
      </c>
      <c r="J15" s="156">
        <f>SUMIF('Nadine Lia'!$D$23:$D$43,A15,'Nadine Lia'!$I$23:$I$43)</f>
        <v>0</v>
      </c>
      <c r="K15" s="156">
        <f>SUMIF('Simone Grech'!$D$23:$D$43,A15,'Simone Grech'!$I$23:$I$43)</f>
        <v>0</v>
      </c>
      <c r="L15" s="156">
        <f>SUMIF('Camilleri N.'!$D$23:$D$43,A15,'Camilleri N.'!$I$23:$I$43)</f>
        <v>0</v>
      </c>
      <c r="M15" s="156">
        <f>SUMIF('J. Mifsud'!$D$23:$D$43,A15,'J. Mifsud'!$I$23:$I$43)</f>
        <v>0</v>
      </c>
      <c r="N15" s="156">
        <f>SUMIF('Clarke D.'!$D$23:$D$43,A15,'Clarke D.'!$I$23:$I$43)</f>
        <v>0</v>
      </c>
      <c r="O15" s="156">
        <f>SUMIF('Farrugia I.'!$D$23:$D$43,A15,'Farrugia I.'!$I$23:$I$43)</f>
        <v>0</v>
      </c>
      <c r="P15" s="156">
        <f>SUMIF('M. Vella'!$D$23:$D$43,A15,'M. Vella'!$I$23:$I$43)</f>
        <v>0</v>
      </c>
      <c r="Q15" s="156">
        <f>SUMIF('Stafrace Zammit C.'!$D$23:$D$43,A15,'Stafrace Zammit C.'!$I$23:$I$43)</f>
        <v>0</v>
      </c>
      <c r="R15" s="156">
        <f>SUMIF('Victor George Axiaq'!$D$23:$D$43,A15,'Victor George Axiaq'!$I$23:$I$43)</f>
        <v>0</v>
      </c>
      <c r="S15" s="156">
        <f>SUMIF('mag. 3'!$D$23:$D$43,A15,'mag. 3'!$I$23:$I$43)</f>
        <v>0</v>
      </c>
      <c r="T15" s="156">
        <f>SUMIF('Galea Sciberras N.'!$D$23:$D$43,A15,'Galea Sciberras N.'!$I$23:$I$43)</f>
        <v>0</v>
      </c>
      <c r="U15" s="156">
        <f>SUMIF('Bugeja A.'!$D$23:$D$43,A15,'Bugeja A.'!$I$23:$I$43)</f>
        <v>0</v>
      </c>
      <c r="V15" s="156">
        <f>SUMIF('Galea C.'!$D$23:$D$43,A15,'Galea C.'!$I$23:$I$43)</f>
        <v>0</v>
      </c>
      <c r="W15" s="143">
        <f>SUMIF('Frendo Dimech D.'!$D$23:$D$43,A15,'Frendo Dimech D.'!$I$23:$I$43)</f>
        <v>0</v>
      </c>
      <c r="X15" s="156">
        <f>SUMIF('Rachel Montebello'!$D$23:$D$43,A15,'Rachel Montebello'!$I$23:$I$43)</f>
        <v>0</v>
      </c>
      <c r="Y15" s="157">
        <f t="shared" si="0"/>
        <v>49</v>
      </c>
      <c r="Z15" s="158">
        <f t="shared" si="1"/>
        <v>0.029535864978902954</v>
      </c>
      <c r="AA15" s="159">
        <f>SUM(Y13:Y15)</f>
        <v>49</v>
      </c>
      <c r="AB15" s="160">
        <f>AA15/$Y$31</f>
        <v>0.029535864978902954</v>
      </c>
    </row>
    <row r="16" spans="1:28" ht="15.75" customHeight="1">
      <c r="A16" s="140" t="s">
        <v>9</v>
      </c>
      <c r="B16" s="141">
        <f>SUMIF('J. Demicoli'!$D$23:$D$43,A16,'J. Demicoli'!$I$23:$I$43)</f>
        <v>0</v>
      </c>
      <c r="C16" s="142">
        <f>SUMIF('Vella G.'!$D$23:$D$43,A16,'Vella G.'!$I$23:$I$43)</f>
        <v>0</v>
      </c>
      <c r="D16" s="142">
        <f>SUMIF('Depasquale F.'!$D$23:$D$43,A16,'Depasquale F.'!$I$23:$I$43)</f>
        <v>0</v>
      </c>
      <c r="E16" s="142">
        <f>SUMIF('Astrid-May Grima'!$D$23:$D$43,A16,'Astrid-May Grima'!$I$23:$I$43)</f>
        <v>0</v>
      </c>
      <c r="F16" s="142">
        <f>SUMIF('Farrugia Frendo C.'!$D$23:$D$43,A16,'Farrugia Frendo C.'!$I$23:$I$43)</f>
        <v>0</v>
      </c>
      <c r="G16" s="142">
        <f>SUMIF('Micallef Stafrace Y.'!$D$23:$D$43,A16,'Micallef Stafrace Y.'!$I$23:$I$43)</f>
        <v>0</v>
      </c>
      <c r="H16" s="142">
        <f>SUMIF('Demicoli A.'!$D$23:$D$43,A16,'Demicoli A.'!$I$23:$I$43)</f>
        <v>0</v>
      </c>
      <c r="I16" s="142">
        <f>SUMIF('Farrugia M.'!$D$23:$D$43,A16,'Farrugia M.'!$I$23:$I$43)</f>
        <v>0</v>
      </c>
      <c r="J16" s="142">
        <f>SUMIF('Nadine Lia'!$D$23:$D$43,A16,'Nadine Lia'!$I$23:$I$43)</f>
        <v>0</v>
      </c>
      <c r="K16" s="142">
        <f>SUMIF('Simone Grech'!$D$23:$D$43,A16,'Simone Grech'!$I$23:$I$43)</f>
        <v>0</v>
      </c>
      <c r="L16" s="142">
        <f>SUMIF('Camilleri N.'!$D$23:$D$43,A16,'Camilleri N.'!$I$23:$I$43)</f>
        <v>0</v>
      </c>
      <c r="M16" s="142">
        <f>SUMIF('J. Mifsud'!$D$23:$D$43,A16,'J. Mifsud'!$I$23:$I$43)</f>
        <v>0</v>
      </c>
      <c r="N16" s="142">
        <f>SUMIF('Clarke D.'!$D$23:$D$43,A16,'Clarke D.'!$I$23:$I$43)</f>
        <v>0</v>
      </c>
      <c r="O16" s="142">
        <f>SUMIF('Farrugia I.'!$D$23:$D$43,A16,'Farrugia I.'!$I$23:$I$43)</f>
        <v>0</v>
      </c>
      <c r="P16" s="142">
        <f>SUMIF('M. Vella'!$D$23:$D$43,A16,'M. Vella'!$I$23:$I$43)</f>
        <v>0</v>
      </c>
      <c r="Q16" s="142">
        <f>SUMIF('Stafrace Zammit C.'!$D$23:$D$43,A16,'Stafrace Zammit C.'!$I$23:$I$43)</f>
        <v>0</v>
      </c>
      <c r="R16" s="142">
        <f>SUMIF('Victor George Axiaq'!$D$23:$D$43,A16,'Victor George Axiaq'!$I$23:$I$43)</f>
        <v>0</v>
      </c>
      <c r="S16" s="142">
        <f>SUMIF('mag. 3'!$D$23:$D$43,A16,'mag. 3'!$I$23:$I$43)</f>
        <v>0</v>
      </c>
      <c r="T16" s="142">
        <f>SUMIF('Galea Sciberras N.'!$D$23:$D$43,A16,'Galea Sciberras N.'!$I$23:$I$43)</f>
        <v>0</v>
      </c>
      <c r="U16" s="142">
        <f>SUMIF('Bugeja A.'!$D$23:$D$43,A16,'Bugeja A.'!$I$23:$I$43)</f>
        <v>0</v>
      </c>
      <c r="V16" s="142">
        <f>SUMIF('Galea C.'!$D$23:$D$43,A16,'Galea C.'!$I$23:$I$43)</f>
        <v>0</v>
      </c>
      <c r="W16" s="142">
        <f>SUMIF('Frendo Dimech D.'!$D$23:$D$43,A16,'Frendo Dimech D.'!$I$23:$I$43)</f>
        <v>0</v>
      </c>
      <c r="X16" s="142">
        <f>SUMIF('Rachel Montebello'!$D$23:$D$43,A16,'Rachel Montebello'!$I$23:$I$43)</f>
        <v>0</v>
      </c>
      <c r="Y16" s="144">
        <f t="shared" si="0"/>
        <v>0</v>
      </c>
      <c r="Z16" s="145">
        <f t="shared" si="1"/>
        <v>0</v>
      </c>
      <c r="AA16" s="146"/>
      <c r="AB16" s="147"/>
    </row>
    <row r="17" spans="1:28" ht="15.75" customHeight="1">
      <c r="A17" s="148" t="s">
        <v>35</v>
      </c>
      <c r="B17" s="149">
        <f>SUMIF('J. Demicoli'!$D$23:$D$43,A17,'J. Demicoli'!$I$23:$I$43)</f>
        <v>0</v>
      </c>
      <c r="C17" s="143">
        <f>SUMIF('Vella G.'!$D$23:$D$43,A17,'Vella G.'!$I$23:$I$43)</f>
        <v>0</v>
      </c>
      <c r="D17" s="143">
        <f>SUMIF('Depasquale F.'!$D$23:$D$43,A17,'Depasquale F.'!$I$23:$I$43)</f>
        <v>0</v>
      </c>
      <c r="E17" s="143">
        <f>SUMIF('Astrid-May Grima'!$D$23:$D$43,A17,'Astrid-May Grima'!$I$23:$I$43)</f>
        <v>0</v>
      </c>
      <c r="F17" s="143">
        <f>SUMIF('Farrugia Frendo C.'!$D$23:$D$43,A17,'Farrugia Frendo C.'!$I$23:$I$43)</f>
        <v>0</v>
      </c>
      <c r="G17" s="143">
        <f>SUMIF('Micallef Stafrace Y.'!$D$23:$D$43,A17,'Micallef Stafrace Y.'!$I$23:$I$43)</f>
        <v>0</v>
      </c>
      <c r="H17" s="143">
        <f>SUMIF('Demicoli A.'!$D$23:$D$43,A17,'Demicoli A.'!$I$23:$I$43)</f>
        <v>0</v>
      </c>
      <c r="I17" s="143">
        <f>SUMIF('Farrugia M.'!$D$23:$D$43,A17,'Farrugia M.'!$I$23:$I$43)</f>
        <v>0</v>
      </c>
      <c r="J17" s="143">
        <f>SUMIF('Nadine Lia'!$D$23:$D$43,A17,'Nadine Lia'!$I$23:$I$43)</f>
        <v>0</v>
      </c>
      <c r="K17" s="143">
        <f>SUMIF('Simone Grech'!$D$23:$D$43,A17,'Simone Grech'!$I$23:$I$43)</f>
        <v>0</v>
      </c>
      <c r="L17" s="143">
        <f>SUMIF('Camilleri N.'!$D$23:$D$43,A17,'Camilleri N.'!$I$23:$I$43)</f>
        <v>0</v>
      </c>
      <c r="M17" s="143">
        <f>SUMIF('J. Mifsud'!$D$23:$D$43,A17,'J. Mifsud'!$I$23:$I$43)</f>
        <v>0</v>
      </c>
      <c r="N17" s="143">
        <f>SUMIF('Clarke D.'!$D$23:$D$43,A17,'Clarke D.'!$I$23:$I$43)</f>
        <v>0</v>
      </c>
      <c r="O17" s="143">
        <f>SUMIF('Farrugia I.'!$D$23:$D$43,A17,'Farrugia I.'!$I$23:$I$43)</f>
        <v>0</v>
      </c>
      <c r="P17" s="143">
        <f>SUMIF('M. Vella'!$D$23:$D$43,A17,'M. Vella'!$I$23:$I$43)</f>
        <v>0</v>
      </c>
      <c r="Q17" s="143">
        <f>SUMIF('Stafrace Zammit C.'!$D$23:$D$43,A17,'Stafrace Zammit C.'!$I$23:$I$43)</f>
        <v>0</v>
      </c>
      <c r="R17" s="143">
        <f>SUMIF('Victor George Axiaq'!$D$23:$D$43,A17,'Victor George Axiaq'!$I$23:$I$43)</f>
        <v>0</v>
      </c>
      <c r="S17" s="143">
        <f>SUMIF('mag. 3'!$D$23:$D$43,A17,'mag. 3'!$I$23:$I$43)</f>
        <v>0</v>
      </c>
      <c r="T17" s="143">
        <f>SUMIF('Galea Sciberras N.'!$D$23:$D$43,A17,'Galea Sciberras N.'!$I$23:$I$43)</f>
        <v>0</v>
      </c>
      <c r="U17" s="143">
        <f>SUMIF('Bugeja A.'!$D$23:$D$43,A17,'Bugeja A.'!$I$23:$I$43)</f>
        <v>0</v>
      </c>
      <c r="V17" s="143">
        <f>SUMIF('Galea C.'!$D$23:$D$43,A17,'Galea C.'!$I$23:$I$43)</f>
        <v>0</v>
      </c>
      <c r="W17" s="143">
        <f>SUMIF('Frendo Dimech D.'!$D$23:$D$43,A17,'Frendo Dimech D.'!$I$23:$I$43)</f>
        <v>0</v>
      </c>
      <c r="X17" s="143">
        <f>SUMIF('Rachel Montebello'!$D$23:$D$43,A17,'Rachel Montebello'!$I$23:$I$43)</f>
        <v>0</v>
      </c>
      <c r="Y17" s="150">
        <f t="shared" si="0"/>
        <v>0</v>
      </c>
      <c r="Z17" s="151">
        <f t="shared" si="1"/>
        <v>0</v>
      </c>
      <c r="AA17" s="152"/>
      <c r="AB17" s="153"/>
    </row>
    <row r="18" spans="1:28" ht="15.75" customHeight="1">
      <c r="A18" s="148" t="s">
        <v>36</v>
      </c>
      <c r="B18" s="149">
        <f>SUMIF('J. Demicoli'!$D$23:$D$43,A18,'J. Demicoli'!$I$23:$I$43)</f>
        <v>0</v>
      </c>
      <c r="C18" s="143">
        <f>SUMIF('Vella G.'!$D$23:$D$43,A18,'Vella G.'!$I$23:$I$43)</f>
        <v>0</v>
      </c>
      <c r="D18" s="143">
        <f>SUMIF('Depasquale F.'!$D$23:$D$43,A18,'Depasquale F.'!$I$23:$I$43)</f>
        <v>0</v>
      </c>
      <c r="E18" s="143">
        <f>SUMIF('Astrid-May Grima'!$D$23:$D$43,A18,'Astrid-May Grima'!$I$23:$I$43)</f>
        <v>0</v>
      </c>
      <c r="F18" s="143">
        <f>SUMIF('Farrugia Frendo C.'!$D$23:$D$43,A18,'Farrugia Frendo C.'!$I$23:$I$43)</f>
        <v>0</v>
      </c>
      <c r="G18" s="143">
        <f>SUMIF('Micallef Stafrace Y.'!$D$23:$D$43,A18,'Micallef Stafrace Y.'!$I$23:$I$43)</f>
        <v>0</v>
      </c>
      <c r="H18" s="143">
        <f>SUMIF('Demicoli A.'!$D$23:$D$43,A18,'Demicoli A.'!$I$23:$I$43)</f>
        <v>0</v>
      </c>
      <c r="I18" s="143">
        <f>SUMIF('Farrugia M.'!$D$23:$D$43,A18,'Farrugia M.'!$I$23:$I$43)</f>
        <v>0</v>
      </c>
      <c r="J18" s="143">
        <f>SUMIF('Nadine Lia'!$D$23:$D$43,A18,'Nadine Lia'!$I$23:$I$43)</f>
        <v>0</v>
      </c>
      <c r="K18" s="143">
        <f>SUMIF('Simone Grech'!$D$23:$D$43,A18,'Simone Grech'!$I$23:$I$43)</f>
        <v>0</v>
      </c>
      <c r="L18" s="143">
        <f>SUMIF('Camilleri N.'!$D$23:$D$43,A18,'Camilleri N.'!$I$23:$I$43)</f>
        <v>0</v>
      </c>
      <c r="M18" s="143">
        <f>SUMIF('J. Mifsud'!$D$23:$D$43,A18,'J. Mifsud'!$I$23:$I$43)</f>
        <v>0</v>
      </c>
      <c r="N18" s="143">
        <f>SUMIF('Clarke D.'!$D$23:$D$43,A18,'Clarke D.'!$I$23:$I$43)</f>
        <v>0</v>
      </c>
      <c r="O18" s="143">
        <f>SUMIF('Farrugia I.'!$D$23:$D$43,A18,'Farrugia I.'!$I$23:$I$43)</f>
        <v>0</v>
      </c>
      <c r="P18" s="143">
        <f>SUMIF('M. Vella'!$D$23:$D$43,A18,'M. Vella'!$I$23:$I$43)</f>
        <v>0</v>
      </c>
      <c r="Q18" s="143">
        <f>SUMIF('Stafrace Zammit C.'!$D$23:$D$43,A18,'Stafrace Zammit C.'!$I$23:$I$43)</f>
        <v>0</v>
      </c>
      <c r="R18" s="143">
        <f>SUMIF('Victor George Axiaq'!$D$23:$D$43,A18,'Victor George Axiaq'!$I$23:$I$43)</f>
        <v>0</v>
      </c>
      <c r="S18" s="143">
        <f>SUMIF('mag. 3'!$D$23:$D$43,A18,'mag. 3'!$I$23:$I$43)</f>
        <v>0</v>
      </c>
      <c r="T18" s="143">
        <f>SUMIF('Galea Sciberras N.'!$D$23:$D$43,A18,'Galea Sciberras N.'!$I$23:$I$43)</f>
        <v>0</v>
      </c>
      <c r="U18" s="143">
        <f>SUMIF('Bugeja A.'!$D$23:$D$43,A18,'Bugeja A.'!$I$23:$I$43)</f>
        <v>0</v>
      </c>
      <c r="V18" s="143">
        <f>SUMIF('Galea C.'!$D$23:$D$43,A18,'Galea C.'!$I$23:$I$43)</f>
        <v>0</v>
      </c>
      <c r="W18" s="143">
        <f>SUMIF('Frendo Dimech D.'!$D$23:$D$43,A18,'Frendo Dimech D.'!$I$23:$I$43)</f>
        <v>0</v>
      </c>
      <c r="X18" s="143">
        <f>SUMIF('Rachel Montebello'!$D$23:$D$43,A18,'Rachel Montebello'!$I$23:$I$43)</f>
        <v>0</v>
      </c>
      <c r="Y18" s="150">
        <f t="shared" si="0"/>
        <v>0</v>
      </c>
      <c r="Z18" s="151">
        <f t="shared" si="1"/>
        <v>0</v>
      </c>
      <c r="AA18" s="152"/>
      <c r="AB18" s="153"/>
    </row>
    <row r="19" spans="1:28" ht="15.75" customHeight="1">
      <c r="A19" s="148" t="s">
        <v>37</v>
      </c>
      <c r="B19" s="149">
        <f>SUMIF('J. Demicoli'!$D$23:$D$43,A19,'J. Demicoli'!$I$23:$I$43)</f>
        <v>0</v>
      </c>
      <c r="C19" s="143">
        <f>SUMIF('Vella G.'!$D$23:$D$43,A19,'Vella G.'!$I$23:$I$43)</f>
        <v>0</v>
      </c>
      <c r="D19" s="143">
        <f>SUMIF('Depasquale F.'!$D$23:$D$43,A19,'Depasquale F.'!$I$23:$I$43)</f>
        <v>0</v>
      </c>
      <c r="E19" s="143">
        <f>SUMIF('Astrid-May Grima'!$D$23:$D$43,A19,'Astrid-May Grima'!$I$23:$I$43)</f>
        <v>429</v>
      </c>
      <c r="F19" s="143">
        <f>SUMIF('Farrugia Frendo C.'!$D$23:$D$43,A19,'Farrugia Frendo C.'!$I$23:$I$43)</f>
        <v>0</v>
      </c>
      <c r="G19" s="143">
        <f>SUMIF('Micallef Stafrace Y.'!$D$23:$D$43,A19,'Micallef Stafrace Y.'!$I$23:$I$43)</f>
        <v>0</v>
      </c>
      <c r="H19" s="143">
        <f>SUMIF('Demicoli A.'!$D$23:$D$43,A19,'Demicoli A.'!$I$23:$I$43)</f>
        <v>0</v>
      </c>
      <c r="I19" s="143">
        <f>SUMIF('Farrugia M.'!$D$23:$D$43,A19,'Farrugia M.'!$I$23:$I$43)</f>
        <v>0</v>
      </c>
      <c r="J19" s="143">
        <f>SUMIF('Nadine Lia'!$D$23:$D$43,A19,'Nadine Lia'!$I$23:$I$43)</f>
        <v>0</v>
      </c>
      <c r="K19" s="143">
        <f>SUMIF('Simone Grech'!$D$23:$D$43,A19,'Simone Grech'!$I$23:$I$43)</f>
        <v>0</v>
      </c>
      <c r="L19" s="143">
        <f>SUMIF('Camilleri N.'!$D$23:$D$43,A19,'Camilleri N.'!$I$23:$I$43)</f>
        <v>0</v>
      </c>
      <c r="M19" s="143">
        <f>SUMIF('J. Mifsud'!$D$23:$D$43,A19,'J. Mifsud'!$I$23:$I$43)</f>
        <v>0</v>
      </c>
      <c r="N19" s="143">
        <f>SUMIF('Clarke D.'!$D$23:$D$43,A19,'Clarke D.'!$I$23:$I$43)</f>
        <v>0</v>
      </c>
      <c r="O19" s="143">
        <f>SUMIF('Farrugia I.'!$D$23:$D$43,A19,'Farrugia I.'!$I$23:$I$43)</f>
        <v>0</v>
      </c>
      <c r="P19" s="143">
        <f>SUMIF('M. Vella'!$D$23:$D$43,A19,'M. Vella'!$I$23:$I$43)</f>
        <v>0</v>
      </c>
      <c r="Q19" s="143">
        <f>SUMIF('Stafrace Zammit C.'!$D$23:$D$43,A19,'Stafrace Zammit C.'!$I$23:$I$43)</f>
        <v>0</v>
      </c>
      <c r="R19" s="143">
        <f>SUMIF('Victor George Axiaq'!$D$23:$D$43,A19,'Victor George Axiaq'!$I$23:$I$43)</f>
        <v>0</v>
      </c>
      <c r="S19" s="143">
        <f>SUMIF('mag. 3'!$D$23:$D$43,A19,'mag. 3'!$I$23:$I$43)</f>
        <v>0</v>
      </c>
      <c r="T19" s="143">
        <f>SUMIF('Galea Sciberras N.'!$D$23:$D$43,A19,'Galea Sciberras N.'!$I$23:$I$43)</f>
        <v>0</v>
      </c>
      <c r="U19" s="143">
        <f>SUMIF('Bugeja A.'!$D$23:$D$43,A19,'Bugeja A.'!$I$23:$I$43)</f>
        <v>0</v>
      </c>
      <c r="V19" s="143">
        <f>SUMIF('Galea C.'!$D$23:$D$43,A19,'Galea C.'!$I$23:$I$43)</f>
        <v>0</v>
      </c>
      <c r="W19" s="143">
        <f>SUMIF('Frendo Dimech D.'!$D$23:$D$43,A19,'Frendo Dimech D.'!$I$23:$I$43)</f>
        <v>0</v>
      </c>
      <c r="X19" s="143">
        <f>SUMIF('Rachel Montebello'!$D$23:$D$43,A19,'Rachel Montebello'!$I$23:$I$43)</f>
        <v>0</v>
      </c>
      <c r="Y19" s="150">
        <f t="shared" si="0"/>
        <v>429</v>
      </c>
      <c r="Z19" s="151">
        <f t="shared" si="1"/>
        <v>0.2585895117540687</v>
      </c>
      <c r="AA19" s="152"/>
      <c r="AB19" s="153"/>
    </row>
    <row r="20" spans="1:28" ht="15.75" customHeight="1">
      <c r="A20" s="154" t="s">
        <v>38</v>
      </c>
      <c r="B20" s="155">
        <f>SUMIF('J. Demicoli'!$D$23:$D$43,A20,'J. Demicoli'!$I$23:$I$43)</f>
        <v>0</v>
      </c>
      <c r="C20" s="156">
        <f>SUMIF('Vella G.'!$D$23:$D$43,A20,'Vella G.'!$I$23:$I$43)</f>
        <v>0</v>
      </c>
      <c r="D20" s="156">
        <f>SUMIF('Depasquale F.'!$D$23:$D$43,A20,'Depasquale F.'!$I$23:$I$43)</f>
        <v>0</v>
      </c>
      <c r="E20" s="156">
        <f>SUMIF('Astrid-May Grima'!$D$23:$D$43,A20,'Astrid-May Grima'!$I$23:$I$43)</f>
        <v>0</v>
      </c>
      <c r="F20" s="156">
        <f>SUMIF('Farrugia Frendo C.'!$D$23:$D$43,A20,'Farrugia Frendo C.'!$I$23:$I$43)</f>
        <v>0</v>
      </c>
      <c r="G20" s="156">
        <f>SUMIF('Micallef Stafrace Y.'!$D$23:$D$43,A20,'Micallef Stafrace Y.'!$I$23:$I$43)</f>
        <v>0</v>
      </c>
      <c r="H20" s="156">
        <f>SUMIF('Demicoli A.'!$D$23:$D$43,A20,'Demicoli A.'!$I$23:$I$43)</f>
        <v>0</v>
      </c>
      <c r="I20" s="156">
        <f>SUMIF('Farrugia M.'!$D$23:$D$43,A20,'Farrugia M.'!$I$23:$I$43)</f>
        <v>0</v>
      </c>
      <c r="J20" s="156">
        <f>SUMIF('Nadine Lia'!$D$23:$D$43,A20,'Nadine Lia'!$I$23:$I$43)</f>
        <v>0</v>
      </c>
      <c r="K20" s="156">
        <f>SUMIF('Simone Grech'!$D$23:$D$43,A20,'Simone Grech'!$I$23:$I$43)</f>
        <v>0</v>
      </c>
      <c r="L20" s="156">
        <f>SUMIF('Camilleri N.'!$D$23:$D$43,A20,'Camilleri N.'!$I$23:$I$43)</f>
        <v>0</v>
      </c>
      <c r="M20" s="156">
        <f>SUMIF('J. Mifsud'!$D$23:$D$43,A20,'J. Mifsud'!$I$23:$I$43)</f>
        <v>0</v>
      </c>
      <c r="N20" s="156">
        <f>SUMIF('Clarke D.'!$D$23:$D$43,A20,'Clarke D.'!$I$23:$I$43)</f>
        <v>0</v>
      </c>
      <c r="O20" s="156">
        <f>SUMIF('Farrugia I.'!$D$23:$D$43,A20,'Farrugia I.'!$I$23:$I$43)</f>
        <v>0</v>
      </c>
      <c r="P20" s="156">
        <f>SUMIF('M. Vella'!$D$23:$D$43,A20,'M. Vella'!$I$23:$I$43)</f>
        <v>0</v>
      </c>
      <c r="Q20" s="156">
        <f>SUMIF('Stafrace Zammit C.'!$D$23:$D$43,A20,'Stafrace Zammit C.'!$I$23:$I$43)</f>
        <v>0</v>
      </c>
      <c r="R20" s="156">
        <f>SUMIF('Victor George Axiaq'!$D$23:$D$43,A20,'Victor George Axiaq'!$I$23:$I$43)</f>
        <v>0</v>
      </c>
      <c r="S20" s="156">
        <f>SUMIF('mag. 3'!$D$23:$D$43,A20,'mag. 3'!$I$23:$I$43)</f>
        <v>0</v>
      </c>
      <c r="T20" s="156">
        <f>SUMIF('Galea Sciberras N.'!$D$23:$D$43,A20,'Galea Sciberras N.'!$I$23:$I$43)</f>
        <v>0</v>
      </c>
      <c r="U20" s="156">
        <f>SUMIF('Bugeja A.'!$D$23:$D$43,A20,'Bugeja A.'!$I$23:$I$43)</f>
        <v>0</v>
      </c>
      <c r="V20" s="156">
        <f>SUMIF('Galea C.'!$D$23:$D$43,A20,'Galea C.'!$I$23:$I$43)</f>
        <v>0</v>
      </c>
      <c r="W20" s="143">
        <f>SUMIF('Frendo Dimech D.'!$D$23:$D$43,A20,'Frendo Dimech D.'!$I$23:$I$43)</f>
        <v>0</v>
      </c>
      <c r="X20" s="156">
        <f>SUMIF('Rachel Montebello'!$D$23:$D$43,A20,'Rachel Montebello'!$I$23:$I$43)</f>
        <v>0</v>
      </c>
      <c r="Y20" s="157">
        <f t="shared" si="0"/>
        <v>0</v>
      </c>
      <c r="Z20" s="158">
        <f t="shared" si="1"/>
        <v>0</v>
      </c>
      <c r="AA20" s="159">
        <f>SUM(Y16:Y20)</f>
        <v>429</v>
      </c>
      <c r="AB20" s="160">
        <f>AA20/$Y$31</f>
        <v>0.2585895117540687</v>
      </c>
    </row>
    <row r="21" spans="1:28" ht="15.75" customHeight="1">
      <c r="A21" s="140" t="s">
        <v>39</v>
      </c>
      <c r="B21" s="141">
        <f>SUMIF('J. Demicoli'!$D$23:$D$43,A21,'J. Demicoli'!$I$23:$I$43)</f>
        <v>0</v>
      </c>
      <c r="C21" s="142">
        <f>SUMIF('Vella G.'!$D$23:$D$43,A21,'Vella G.'!$I$23:$I$43)</f>
        <v>0</v>
      </c>
      <c r="D21" s="142">
        <f>SUMIF('Depasquale F.'!$D$23:$D$43,A21,'Depasquale F.'!$I$23:$I$43)</f>
        <v>0</v>
      </c>
      <c r="E21" s="142">
        <f>SUMIF('Astrid-May Grima'!$D$23:$D$43,A21,'Astrid-May Grima'!$I$23:$I$43)</f>
        <v>0</v>
      </c>
      <c r="F21" s="142">
        <f>SUMIF('Farrugia Frendo C.'!$D$23:$D$43,A21,'Farrugia Frendo C.'!$I$23:$I$43)</f>
        <v>0</v>
      </c>
      <c r="G21" s="142">
        <f>SUMIF('Micallef Stafrace Y.'!$D$23:$D$43,A21,'Micallef Stafrace Y.'!$I$23:$I$43)</f>
        <v>0</v>
      </c>
      <c r="H21" s="142">
        <f>SUMIF('Demicoli A.'!$D$23:$D$43,A21,'Demicoli A.'!$I$23:$I$43)</f>
        <v>0</v>
      </c>
      <c r="I21" s="142">
        <f>SUMIF('Farrugia M.'!$D$23:$D$43,A21,'Farrugia M.'!$I$23:$I$43)</f>
        <v>0</v>
      </c>
      <c r="J21" s="142">
        <f>SUMIF('Nadine Lia'!$D$23:$D$43,A21,'Nadine Lia'!$I$23:$I$43)</f>
        <v>0</v>
      </c>
      <c r="K21" s="142">
        <f>SUMIF('Simone Grech'!$D$23:$D$43,A21,'Simone Grech'!$I$23:$I$43)</f>
        <v>0</v>
      </c>
      <c r="L21" s="142">
        <f>SUMIF('Camilleri N.'!$D$23:$D$43,A21,'Camilleri N.'!$I$23:$I$43)</f>
        <v>0</v>
      </c>
      <c r="M21" s="142">
        <f>SUMIF('J. Mifsud'!$D$23:$D$43,A21,'J. Mifsud'!$I$23:$I$43)</f>
        <v>0</v>
      </c>
      <c r="N21" s="142">
        <f>SUMIF('Clarke D.'!$D$23:$D$43,A21,'Clarke D.'!$I$23:$I$43)</f>
        <v>0</v>
      </c>
      <c r="O21" s="142">
        <f>SUMIF('Farrugia I.'!$D$23:$D$43,A21,'Farrugia I.'!$I$23:$I$43)</f>
        <v>0</v>
      </c>
      <c r="P21" s="142">
        <f>SUMIF('M. Vella'!$D$23:$D$43,A21,'M. Vella'!$I$23:$I$43)</f>
        <v>0</v>
      </c>
      <c r="Q21" s="142">
        <f>SUMIF('Stafrace Zammit C.'!$D$23:$D$43,A21,'Stafrace Zammit C.'!$I$23:$I$43)</f>
        <v>0</v>
      </c>
      <c r="R21" s="142">
        <f>SUMIF('Victor George Axiaq'!$D$23:$D$43,A21,'Victor George Axiaq'!$I$23:$I$43)</f>
        <v>31</v>
      </c>
      <c r="S21" s="142">
        <f>SUMIF('mag. 3'!$D$23:$D$43,A21,'mag. 3'!$I$23:$I$43)</f>
        <v>0</v>
      </c>
      <c r="T21" s="142">
        <f>SUMIF('Galea Sciberras N.'!$D$23:$D$43,A21,'Galea Sciberras N.'!$I$23:$I$43)</f>
        <v>0</v>
      </c>
      <c r="U21" s="142">
        <f>SUMIF('Bugeja A.'!$D$23:$D$43,A21,'Bugeja A.'!$I$23:$I$43)</f>
        <v>0</v>
      </c>
      <c r="V21" s="142">
        <f>SUMIF('Galea C.'!$D$23:$D$43,A21,'Galea C.'!$I$23:$I$43)</f>
        <v>0</v>
      </c>
      <c r="W21" s="142">
        <f>SUMIF('Frendo Dimech D.'!$D$23:$D$43,A21,'Frendo Dimech D.'!$I$23:$I$43)</f>
        <v>0</v>
      </c>
      <c r="X21" s="142">
        <f>SUMIF('Rachel Montebello'!$D$23:$D$43,A21,'Rachel Montebello'!$I$23:$I$43)</f>
        <v>0</v>
      </c>
      <c r="Y21" s="144">
        <f t="shared" si="0"/>
        <v>31</v>
      </c>
      <c r="Z21" s="145">
        <f t="shared" si="1"/>
        <v>0.018685955394816153</v>
      </c>
      <c r="AA21" s="146"/>
      <c r="AB21" s="147"/>
    </row>
    <row r="22" spans="1:28" ht="15.75" customHeight="1">
      <c r="A22" s="154" t="s">
        <v>40</v>
      </c>
      <c r="B22" s="149">
        <f>SUMIF('J. Demicoli'!$D$23:$D$43,A22,'J. Demicoli'!$I$23:$I$43)</f>
        <v>0</v>
      </c>
      <c r="C22" s="143">
        <f>SUMIF('Vella G.'!$D$23:$D$43,A22,'Vella G.'!$I$23:$I$43)</f>
        <v>0</v>
      </c>
      <c r="D22" s="143">
        <f>SUMIF('Depasquale F.'!$D$23:$D$43,A22,'Depasquale F.'!$I$23:$I$43)</f>
        <v>0</v>
      </c>
      <c r="E22" s="143">
        <f>SUMIF('Astrid-May Grima'!$D$23:$D$43,A22,'Astrid-May Grima'!$I$23:$I$43)</f>
        <v>0</v>
      </c>
      <c r="F22" s="143">
        <f>SUMIF('Farrugia Frendo C.'!$D$23:$D$43,A22,'Farrugia Frendo C.'!$I$23:$I$43)</f>
        <v>0</v>
      </c>
      <c r="G22" s="143">
        <f>SUMIF('Micallef Stafrace Y.'!$D$23:$D$43,A22,'Micallef Stafrace Y.'!$I$23:$I$43)</f>
        <v>8</v>
      </c>
      <c r="H22" s="143">
        <f>SUMIF('Demicoli A.'!$D$23:$D$43,A22,'Demicoli A.'!$I$23:$I$43)</f>
        <v>0</v>
      </c>
      <c r="I22" s="143">
        <f>SUMIF('Farrugia M.'!$D$23:$D$43,A22,'Farrugia M.'!$I$23:$I$43)</f>
        <v>0</v>
      </c>
      <c r="J22" s="143">
        <f>SUMIF('Nadine Lia'!$D$23:$D$43,A22,'Nadine Lia'!$I$23:$I$43)</f>
        <v>0</v>
      </c>
      <c r="K22" s="143">
        <f>SUMIF('Simone Grech'!$D$23:$D$43,A22,'Simone Grech'!$I$23:$I$43)</f>
        <v>0</v>
      </c>
      <c r="L22" s="143">
        <f>SUMIF('Camilleri N.'!$D$23:$D$43,A22,'Camilleri N.'!$I$23:$I$43)</f>
        <v>0</v>
      </c>
      <c r="M22" s="143">
        <f>SUMIF('J. Mifsud'!$D$23:$D$43,A22,'J. Mifsud'!$I$23:$I$43)</f>
        <v>0</v>
      </c>
      <c r="N22" s="143">
        <f>SUMIF('Clarke D.'!$D$23:$D$43,A22,'Clarke D.'!$I$23:$I$43)</f>
        <v>0</v>
      </c>
      <c r="O22" s="143">
        <f>SUMIF('Farrugia I.'!$D$23:$D$43,A22,'Farrugia I.'!$I$23:$I$43)</f>
        <v>0</v>
      </c>
      <c r="P22" s="143">
        <f>SUMIF('M. Vella'!$D$23:$D$43,A22,'M. Vella'!$I$23:$I$43)</f>
        <v>0</v>
      </c>
      <c r="Q22" s="143">
        <f>SUMIF('Stafrace Zammit C.'!$D$23:$D$43,A22,'Stafrace Zammit C.'!$I$23:$I$43)</f>
        <v>0</v>
      </c>
      <c r="R22" s="143">
        <f>SUMIF('Victor George Axiaq'!$D$23:$D$43,A22,'Victor George Axiaq'!$I$23:$I$43)</f>
        <v>0</v>
      </c>
      <c r="S22" s="143">
        <f>SUMIF('mag. 3'!$D$23:$D$43,A22,'mag. 3'!$I$23:$I$43)</f>
        <v>0</v>
      </c>
      <c r="T22" s="143">
        <f>SUMIF('Galea Sciberras N.'!$D$23:$D$43,A22,'Galea Sciberras N.'!$I$23:$I$43)</f>
        <v>0</v>
      </c>
      <c r="U22" s="143">
        <f>SUMIF('Bugeja A.'!$D$23:$D$43,A22,'Bugeja A.'!$I$23:$I$43)</f>
        <v>0</v>
      </c>
      <c r="V22" s="143">
        <f>SUMIF('Galea C.'!$D$23:$D$43,A22,'Galea C.'!$I$23:$I$43)</f>
        <v>0</v>
      </c>
      <c r="W22" s="143">
        <f>SUMIF('Frendo Dimech D.'!$D$23:$D$43,A22,'Frendo Dimech D.'!$I$23:$I$43)</f>
        <v>0</v>
      </c>
      <c r="X22" s="143">
        <f>SUMIF('Rachel Montebello'!$D$23:$D$43,A22,'Rachel Montebello'!$I$23:$I$43)</f>
        <v>0</v>
      </c>
      <c r="Y22" s="157">
        <f t="shared" si="0"/>
        <v>8</v>
      </c>
      <c r="Z22" s="158">
        <f t="shared" si="1"/>
        <v>0.004822182037371911</v>
      </c>
      <c r="AA22" s="159">
        <f>SUM(Y21:Y22)</f>
        <v>39</v>
      </c>
      <c r="AB22" s="160">
        <f aca="true" t="shared" si="2" ref="AB22:AB30">AA22/$Y$31</f>
        <v>0.023508137432188065</v>
      </c>
    </row>
    <row r="23" spans="1:28" ht="15.75" customHeight="1">
      <c r="A23" s="161" t="s">
        <v>20</v>
      </c>
      <c r="B23" s="162">
        <f>SUMIF('J. Demicoli'!$D$23:$D$43,A23,'J. Demicoli'!$I$23:$I$43)</f>
        <v>0</v>
      </c>
      <c r="C23" s="163">
        <f>SUMIF('Vella G.'!$D$23:$D$43,A23,'Vella G.'!$I$23:$I$43)</f>
        <v>0</v>
      </c>
      <c r="D23" s="163">
        <f>SUMIF('Depasquale F.'!$D$23:$D$43,A23,'Depasquale F.'!$I$23:$I$43)</f>
        <v>0</v>
      </c>
      <c r="E23" s="163">
        <f>SUMIF('Astrid-May Grima'!$D$23:$D$43,A23,'Astrid-May Grima'!$I$23:$I$43)</f>
        <v>0</v>
      </c>
      <c r="F23" s="163">
        <f>SUMIF('Farrugia Frendo C.'!$D$23:$D$43,A23,'Farrugia Frendo C.'!$I$23:$I$43)</f>
        <v>31</v>
      </c>
      <c r="G23" s="163">
        <f>SUMIF('Micallef Stafrace Y.'!$D$23:$D$43,A23,'Micallef Stafrace Y.'!$I$23:$I$43)</f>
        <v>0</v>
      </c>
      <c r="H23" s="163">
        <f>SUMIF('Demicoli A.'!$D$23:$D$43,A23,'Demicoli A.'!$I$23:$I$43)</f>
        <v>26</v>
      </c>
      <c r="I23" s="163">
        <f>SUMIF('Farrugia M.'!$D$23:$D$43,A23,'Farrugia M.'!$I$23:$I$43)</f>
        <v>0</v>
      </c>
      <c r="J23" s="163">
        <f>SUMIF('Nadine Lia'!$D$23:$D$43,A23,'Nadine Lia'!$I$23:$I$43)</f>
        <v>79</v>
      </c>
      <c r="K23" s="163">
        <f>SUMIF('Simone Grech'!$D$23:$D$43,A23,'Simone Grech'!$I$23:$I$43)</f>
        <v>8</v>
      </c>
      <c r="L23" s="163">
        <f>SUMIF('Camilleri N.'!$D$23:$D$43,A23,'Camilleri N.'!$I$23:$I$43)</f>
        <v>0</v>
      </c>
      <c r="M23" s="163">
        <f>SUMIF('J. Mifsud'!$D$23:$D$43,A23,'J. Mifsud'!$I$23:$I$43)</f>
        <v>3</v>
      </c>
      <c r="N23" s="163">
        <f>SUMIF('Clarke D.'!$D$23:$D$43,A23,'Clarke D.'!$I$23:$I$43)</f>
        <v>0</v>
      </c>
      <c r="O23" s="163">
        <f>SUMIF('Farrugia I.'!$D$23:$D$43,A23,'Farrugia I.'!$I$23:$I$43)</f>
        <v>7</v>
      </c>
      <c r="P23" s="163">
        <f>SUMIF('M. Vella'!$D$23:$D$43,A23,'M. Vella'!$I$23:$I$43)</f>
        <v>0</v>
      </c>
      <c r="Q23" s="163">
        <f>SUMIF('Stafrace Zammit C.'!$D$23:$D$43,A23,'Stafrace Zammit C.'!$I$23:$I$43)</f>
        <v>0</v>
      </c>
      <c r="R23" s="163">
        <f>SUMIF('Victor George Axiaq'!$D$23:$D$43,A23,'Victor George Axiaq'!$I$23:$I$43)</f>
        <v>43</v>
      </c>
      <c r="S23" s="163">
        <f>SUMIF('mag. 3'!$D$23:$D$43,A23,'mag. 3'!$I$23:$I$43)</f>
        <v>0</v>
      </c>
      <c r="T23" s="163">
        <f>SUMIF('Galea Sciberras N.'!$D$23:$D$43,A23,'Galea Sciberras N.'!$I$23:$I$43)</f>
        <v>0</v>
      </c>
      <c r="U23" s="163">
        <f>SUMIF('Bugeja A.'!$D$23:$D$43,A23,'Bugeja A.'!$I$23:$I$43)</f>
        <v>0</v>
      </c>
      <c r="V23" s="163">
        <f>SUMIF('Galea C.'!$D$23:$D$43,A23,'Galea C.'!$I$23:$I$43)</f>
        <v>125</v>
      </c>
      <c r="W23" s="142">
        <f>SUMIF('Frendo Dimech D.'!$D$23:$D$43,A23,'Frendo Dimech D.'!$I$23:$I$43)</f>
        <v>55</v>
      </c>
      <c r="X23" s="163">
        <f>SUMIF('Rachel Montebello'!$D$23:$D$43,A23,'Rachel Montebello'!$I$23:$I$43)</f>
        <v>0</v>
      </c>
      <c r="Y23" s="164">
        <f t="shared" si="0"/>
        <v>377</v>
      </c>
      <c r="Z23" s="165">
        <f t="shared" si="1"/>
        <v>0.22724532851115128</v>
      </c>
      <c r="AA23" s="166">
        <f aca="true" t="shared" si="3" ref="AA23:AA30">SUM(Y23)</f>
        <v>377</v>
      </c>
      <c r="AB23" s="167">
        <f t="shared" si="2"/>
        <v>0.22724532851115128</v>
      </c>
    </row>
    <row r="24" spans="1:28" ht="15.75" customHeight="1">
      <c r="A24" s="140" t="s">
        <v>62</v>
      </c>
      <c r="B24" s="162">
        <f>SUMIF('J. Demicoli'!$D$23:$D$43,A24,'J. Demicoli'!$I$23:$I$43)</f>
        <v>0</v>
      </c>
      <c r="C24" s="163">
        <f>SUMIF('Vella G.'!$D$23:$D$43,A24,'Vella G.'!$I$23:$I$43)</f>
        <v>0</v>
      </c>
      <c r="D24" s="163">
        <f>SUMIF('Depasquale F.'!$D$23:$D$43,A24,'Depasquale F.'!$I$23:$I$43)</f>
        <v>0</v>
      </c>
      <c r="E24" s="163">
        <f>SUMIF('Astrid-May Grima'!$D$23:$D$43,A24,'Astrid-May Grima'!$I$23:$I$43)</f>
        <v>0</v>
      </c>
      <c r="F24" s="163">
        <f>SUMIF('Farrugia Frendo C.'!$D$23:$D$43,A24,'Farrugia Frendo C.'!$I$23:$I$43)</f>
        <v>0</v>
      </c>
      <c r="G24" s="163">
        <f>SUMIF('Micallef Stafrace Y.'!$D$23:$D$43,A24,'Micallef Stafrace Y.'!$I$23:$I$43)</f>
        <v>14</v>
      </c>
      <c r="H24" s="163">
        <f>SUMIF('Demicoli A.'!$D$23:$D$43,A24,'Demicoli A.'!$I$23:$I$43)</f>
        <v>0</v>
      </c>
      <c r="I24" s="163">
        <f>SUMIF('Farrugia M.'!$D$23:$D$43,A24,'Farrugia M.'!$I$23:$I$43)</f>
        <v>0</v>
      </c>
      <c r="J24" s="163">
        <f>SUMIF('Nadine Lia'!$D$23:$D$43,A24,'Nadine Lia'!$I$23:$I$43)</f>
        <v>0</v>
      </c>
      <c r="K24" s="163">
        <f>SUMIF('Simone Grech'!$D$23:$D$43,A24,'Simone Grech'!$I$23:$I$43)</f>
        <v>0</v>
      </c>
      <c r="L24" s="163">
        <f>SUMIF('Camilleri N.'!$D$23:$D$43,A24,'Camilleri N.'!$I$23:$I$43)</f>
        <v>0</v>
      </c>
      <c r="M24" s="163">
        <f>SUMIF('J. Mifsud'!$D$23:$D$43,A24,'J. Mifsud'!$I$23:$I$43)</f>
        <v>0</v>
      </c>
      <c r="N24" s="163">
        <f>SUMIF('Clarke D.'!$D$23:$D$43,A24,'Clarke D.'!$I$23:$I$43)</f>
        <v>0</v>
      </c>
      <c r="O24" s="163">
        <f>SUMIF('Farrugia I.'!$D$23:$D$43,A24,'Farrugia I.'!$I$23:$I$43)</f>
        <v>0</v>
      </c>
      <c r="P24" s="163">
        <f>SUMIF('M. Vella'!$D$23:$D$43,A24,'M. Vella'!$I$23:$I$43)</f>
        <v>0</v>
      </c>
      <c r="Q24" s="163">
        <f>SUMIF('Stafrace Zammit C.'!$D$23:$D$43,A24,'Stafrace Zammit C.'!$I$23:$I$43)</f>
        <v>0</v>
      </c>
      <c r="R24" s="163">
        <f>SUMIF('Victor George Axiaq'!$D$23:$D$43,A24,'Victor George Axiaq'!$I$23:$I$43)</f>
        <v>0</v>
      </c>
      <c r="S24" s="163">
        <f>SUMIF('mag. 3'!$D$23:$D$43,A24,'mag. 3'!$I$23:$I$43)</f>
        <v>0</v>
      </c>
      <c r="T24" s="163">
        <f>SUMIF('Galea Sciberras N.'!$D$23:$D$43,A24,'Galea Sciberras N.'!$I$23:$I$43)</f>
        <v>0</v>
      </c>
      <c r="U24" s="163">
        <f>SUMIF('Bugeja A.'!$D$23:$D$43,A24,'Bugeja A.'!$I$23:$I$43)</f>
        <v>0</v>
      </c>
      <c r="V24" s="163">
        <f>SUMIF('Galea C.'!$D$23:$D$43,A24,'Galea C.'!$I$23:$I$43)</f>
        <v>0</v>
      </c>
      <c r="W24" s="142">
        <f>SUMIF('Frendo Dimech D.'!$D$23:$D$43,A24,'Frendo Dimech D.'!$I$23:$I$43)</f>
        <v>0</v>
      </c>
      <c r="X24" s="163">
        <f>SUMIF('Rachel Montebello'!$D$23:$D$43,A24,'Rachel Montebello'!$I$23:$I$43)</f>
        <v>0</v>
      </c>
      <c r="Y24" s="164">
        <f t="shared" si="0"/>
        <v>14</v>
      </c>
      <c r="Z24" s="165">
        <f t="shared" si="1"/>
        <v>0.008438818565400843</v>
      </c>
      <c r="AA24" s="166">
        <f t="shared" si="3"/>
        <v>14</v>
      </c>
      <c r="AB24" s="167">
        <f t="shared" si="2"/>
        <v>0.008438818565400843</v>
      </c>
    </row>
    <row r="25" spans="1:28" ht="15.75" customHeight="1">
      <c r="A25" s="140" t="s">
        <v>63</v>
      </c>
      <c r="B25" s="162">
        <f>SUMIF('J. Demicoli'!$D$23:$D$43,A25,'J. Demicoli'!$I$23:$I$43)</f>
        <v>0</v>
      </c>
      <c r="C25" s="163">
        <f>SUMIF('Vella G.'!$D$23:$D$43,A25,'Vella G.'!$I$23:$I$43)</f>
        <v>0</v>
      </c>
      <c r="D25" s="163">
        <f>SUMIF('Depasquale F.'!$D$23:$D$43,A25,'Depasquale F.'!$I$23:$I$43)</f>
        <v>0</v>
      </c>
      <c r="E25" s="163">
        <f>SUMIF('Astrid-May Grima'!$D$23:$D$43,A25,'Astrid-May Grima'!$I$23:$I$43)</f>
        <v>523</v>
      </c>
      <c r="F25" s="163">
        <f>SUMIF('Farrugia Frendo C.'!$D$23:$D$43,A25,'Farrugia Frendo C.'!$I$23:$I$43)</f>
        <v>0</v>
      </c>
      <c r="G25" s="163">
        <f>SUMIF('Micallef Stafrace Y.'!$D$23:$D$43,A25,'Micallef Stafrace Y.'!$I$23:$I$43)</f>
        <v>0</v>
      </c>
      <c r="H25" s="163">
        <f>SUMIF('Demicoli A.'!$D$23:$D$43,A25,'Demicoli A.'!$I$23:$I$43)</f>
        <v>0</v>
      </c>
      <c r="I25" s="163">
        <f>SUMIF('Farrugia M.'!$D$23:$D$43,A25,'Farrugia M.'!$I$23:$I$43)</f>
        <v>0</v>
      </c>
      <c r="J25" s="163">
        <f>SUMIF('Nadine Lia'!$D$23:$D$43,A25,'Nadine Lia'!$I$23:$I$43)</f>
        <v>0</v>
      </c>
      <c r="K25" s="163">
        <f>SUMIF('Simone Grech'!$D$23:$D$43,A25,'Simone Grech'!$I$23:$I$43)</f>
        <v>0</v>
      </c>
      <c r="L25" s="163">
        <f>SUMIF('Camilleri N.'!$D$23:$D$43,A25,'Camilleri N.'!$I$23:$I$43)</f>
        <v>0</v>
      </c>
      <c r="M25" s="163">
        <f>SUMIF('J. Mifsud'!$D$23:$D$43,A25,'J. Mifsud'!$I$23:$I$43)</f>
        <v>0</v>
      </c>
      <c r="N25" s="163">
        <f>SUMIF('Clarke D.'!$D$23:$D$43,A25,'Clarke D.'!$I$23:$I$43)</f>
        <v>0</v>
      </c>
      <c r="O25" s="163">
        <f>SUMIF('Farrugia I.'!$D$23:$D$43,A25,'Farrugia I.'!$I$23:$I$43)</f>
        <v>0</v>
      </c>
      <c r="P25" s="163">
        <f>SUMIF('M. Vella'!$D$23:$D$43,A25,'M. Vella'!$I$23:$I$43)</f>
        <v>0</v>
      </c>
      <c r="Q25" s="163">
        <f>SUMIF('Stafrace Zammit C.'!$D$23:$D$43,A25,'Stafrace Zammit C.'!$I$23:$I$43)</f>
        <v>0</v>
      </c>
      <c r="R25" s="163">
        <f>SUMIF('Victor George Axiaq'!$D$23:$D$43,A25,'Victor George Axiaq'!$I$23:$I$43)</f>
        <v>0</v>
      </c>
      <c r="S25" s="163">
        <f>SUMIF('mag. 3'!$D$23:$D$43,A25,'mag. 3'!$I$23:$I$43)</f>
        <v>0</v>
      </c>
      <c r="T25" s="163">
        <f>SUMIF('Galea Sciberras N.'!$D$23:$D$43,A25,'Galea Sciberras N.'!$I$23:$I$43)</f>
        <v>0</v>
      </c>
      <c r="U25" s="163">
        <f>SUMIF('Bugeja A.'!$D$23:$D$43,A25,'Bugeja A.'!$I$23:$I$43)</f>
        <v>0</v>
      </c>
      <c r="V25" s="163">
        <f>SUMIF('Galea C.'!$D$23:$D$43,A25,'Galea C.'!$I$23:$I$43)</f>
        <v>0</v>
      </c>
      <c r="W25" s="142">
        <f>SUMIF('Frendo Dimech D.'!$D$23:$D$43,A25,'Frendo Dimech D.'!$I$23:$I$43)</f>
        <v>0</v>
      </c>
      <c r="X25" s="163">
        <f>SUMIF('Rachel Montebello'!$D$23:$D$43,A25,'Rachel Montebello'!$I$23:$I$43)</f>
        <v>0</v>
      </c>
      <c r="Y25" s="164">
        <f t="shared" si="0"/>
        <v>523</v>
      </c>
      <c r="Z25" s="165">
        <f t="shared" si="1"/>
        <v>0.3152501506931887</v>
      </c>
      <c r="AA25" s="166">
        <f t="shared" si="3"/>
        <v>523</v>
      </c>
      <c r="AB25" s="167">
        <f t="shared" si="2"/>
        <v>0.3152501506931887</v>
      </c>
    </row>
    <row r="26" spans="1:28" ht="15.75" customHeight="1">
      <c r="A26" s="140" t="s">
        <v>64</v>
      </c>
      <c r="B26" s="162">
        <f>SUMIF('J. Demicoli'!$D$23:$D$43,A26,'J. Demicoli'!$I$23:$I$43)</f>
        <v>0</v>
      </c>
      <c r="C26" s="163">
        <f>SUMIF('Vella G.'!$D$23:$D$43,A26,'Vella G.'!$I$23:$I$43)</f>
        <v>0</v>
      </c>
      <c r="D26" s="163">
        <f>SUMIF('Depasquale F.'!$D$23:$D$43,A26,'Depasquale F.'!$I$23:$I$43)</f>
        <v>0</v>
      </c>
      <c r="E26" s="163">
        <f>SUMIF('Astrid-May Grima'!$D$23:$D$43,A26,'Astrid-May Grima'!$I$23:$I$43)</f>
        <v>81</v>
      </c>
      <c r="F26" s="163">
        <f>SUMIF('Farrugia Frendo C.'!$D$23:$D$43,A26,'Farrugia Frendo C.'!$I$23:$I$43)</f>
        <v>0</v>
      </c>
      <c r="G26" s="163">
        <f>SUMIF('Micallef Stafrace Y.'!$D$23:$D$43,A26,'Micallef Stafrace Y.'!$I$23:$I$43)</f>
        <v>0</v>
      </c>
      <c r="H26" s="163">
        <f>SUMIF('Demicoli A.'!$D$23:$D$43,A26,'Demicoli A.'!$I$23:$I$43)</f>
        <v>0</v>
      </c>
      <c r="I26" s="163">
        <f>SUMIF('Farrugia M.'!$D$23:$D$43,A26,'Farrugia M.'!$I$23:$I$43)</f>
        <v>0</v>
      </c>
      <c r="J26" s="163">
        <f>SUMIF('Nadine Lia'!$D$23:$D$43,A26,'Nadine Lia'!$I$23:$I$43)</f>
        <v>0</v>
      </c>
      <c r="K26" s="163">
        <f>SUMIF('Simone Grech'!$D$23:$D$43,A26,'Simone Grech'!$I$23:$I$43)</f>
        <v>0</v>
      </c>
      <c r="L26" s="163">
        <f>SUMIF('Camilleri N.'!$D$23:$D$43,A26,'Camilleri N.'!$I$23:$I$43)</f>
        <v>0</v>
      </c>
      <c r="M26" s="163">
        <f>SUMIF('J. Mifsud'!$D$23:$D$43,A26,'J. Mifsud'!$I$23:$I$43)</f>
        <v>0</v>
      </c>
      <c r="N26" s="163">
        <f>SUMIF('Clarke D.'!$D$23:$D$43,A26,'Clarke D.'!$I$23:$I$43)</f>
        <v>0</v>
      </c>
      <c r="O26" s="163">
        <f>SUMIF('Farrugia I.'!$D$23:$D$43,A26,'Farrugia I.'!$I$23:$I$43)</f>
        <v>0</v>
      </c>
      <c r="P26" s="163">
        <f>SUMIF('M. Vella'!$D$23:$D$43,A26,'M. Vella'!$I$23:$I$43)</f>
        <v>0</v>
      </c>
      <c r="Q26" s="163">
        <f>SUMIF('Stafrace Zammit C.'!$D$23:$D$43,A26,'Stafrace Zammit C.'!$I$23:$I$43)</f>
        <v>0</v>
      </c>
      <c r="R26" s="163">
        <f>SUMIF('Victor George Axiaq'!$D$23:$D$43,A26,'Victor George Axiaq'!$I$23:$I$43)</f>
        <v>0</v>
      </c>
      <c r="S26" s="163">
        <f>SUMIF('mag. 3'!$D$23:$D$43,A26,'mag. 3'!$I$23:$I$43)</f>
        <v>0</v>
      </c>
      <c r="T26" s="163">
        <f>SUMIF('Galea Sciberras N.'!$D$23:$D$43,A26,'Galea Sciberras N.'!$I$23:$I$43)</f>
        <v>0</v>
      </c>
      <c r="U26" s="163">
        <f>SUMIF('Bugeja A.'!$D$23:$D$43,A26,'Bugeja A.'!$I$23:$I$43)</f>
        <v>0</v>
      </c>
      <c r="V26" s="163">
        <f>SUMIF('Galea C.'!$D$23:$D$43,A26,'Galea C.'!$I$23:$I$43)</f>
        <v>0</v>
      </c>
      <c r="W26" s="142">
        <f>SUMIF('Frendo Dimech D.'!$D$23:$D$43,A26,'Frendo Dimech D.'!$I$23:$I$43)</f>
        <v>0</v>
      </c>
      <c r="X26" s="163">
        <f>SUMIF('Rachel Montebello'!$D$23:$D$43,A26,'Rachel Montebello'!$I$23:$I$43)</f>
        <v>0</v>
      </c>
      <c r="Y26" s="164">
        <f t="shared" si="0"/>
        <v>81</v>
      </c>
      <c r="Z26" s="165">
        <f t="shared" si="1"/>
        <v>0.048824593128390596</v>
      </c>
      <c r="AA26" s="166">
        <f t="shared" si="3"/>
        <v>81</v>
      </c>
      <c r="AB26" s="167">
        <f t="shared" si="2"/>
        <v>0.048824593128390596</v>
      </c>
    </row>
    <row r="27" spans="1:28" ht="15.75" customHeight="1">
      <c r="A27" s="168" t="s">
        <v>129</v>
      </c>
      <c r="B27" s="162">
        <f>SUMIF('J. Demicoli'!$D$23:$D$43,A27,'J. Demicoli'!$I$23:$I$43)</f>
        <v>0</v>
      </c>
      <c r="C27" s="163">
        <f>SUMIF('Vella G.'!$D$23:$D$43,A27,'Vella G.'!$I$23:$I$43)</f>
        <v>0</v>
      </c>
      <c r="D27" s="163">
        <f>SUMIF('Depasquale F.'!$D$23:$D$43,A27,'Depasquale F.'!$I$23:$I$43)</f>
        <v>0</v>
      </c>
      <c r="E27" s="163">
        <f>SUMIF('Astrid-May Grima'!$D$23:$D$43,A27,'Astrid-May Grima'!$I$23:$I$43)</f>
        <v>0</v>
      </c>
      <c r="F27" s="163">
        <f>SUMIF('Farrugia Frendo C.'!$D$23:$D$43,A27,'Farrugia Frendo C.'!$I$23:$I$43)</f>
        <v>0</v>
      </c>
      <c r="G27" s="163">
        <f>SUMIF('Micallef Stafrace Y.'!$D$23:$D$43,A27,'Micallef Stafrace Y.'!$I$23:$I$43)</f>
        <v>0</v>
      </c>
      <c r="H27" s="163">
        <f>SUMIF('Demicoli A.'!$D$23:$D$43,A27,'Demicoli A.'!$I$23:$I$43)</f>
        <v>0</v>
      </c>
      <c r="I27" s="163">
        <f>SUMIF('Farrugia M.'!$D$23:$D$43,A27,'Farrugia M.'!$I$23:$I$43)</f>
        <v>0</v>
      </c>
      <c r="J27" s="163">
        <f>SUMIF('Nadine Lia'!$D$23:$D$43,A27,'Nadine Lia'!$I$23:$I$43)</f>
        <v>0</v>
      </c>
      <c r="K27" s="163">
        <f>SUMIF('Simone Grech'!$D$23:$D$43,A27,'Simone Grech'!$I$23:$I$43)</f>
        <v>0</v>
      </c>
      <c r="L27" s="163">
        <f>SUMIF('Camilleri N.'!$D$23:$D$43,A27,'Camilleri N.'!$I$23:$I$43)</f>
        <v>2</v>
      </c>
      <c r="M27" s="163">
        <f>SUMIF('J. Mifsud'!$D$23:$D$43,A27,'J. Mifsud'!$I$23:$I$43)</f>
        <v>0</v>
      </c>
      <c r="N27" s="163">
        <f>SUMIF('Clarke D.'!$D$23:$D$43,A27,'Clarke D.'!$I$23:$I$43)</f>
        <v>0</v>
      </c>
      <c r="O27" s="163">
        <f>SUMIF('Farrugia I.'!$D$23:$D$43,A27,'Farrugia I.'!$I$23:$I$43)</f>
        <v>0</v>
      </c>
      <c r="P27" s="163">
        <f>SUMIF('M. Vella'!$D$23:$D$43,A27,'M. Vella'!$I$23:$I$43)</f>
        <v>0</v>
      </c>
      <c r="Q27" s="163">
        <f>SUMIF('Stafrace Zammit C.'!$D$23:$D$43,A27,'Stafrace Zammit C.'!$I$23:$I$43)</f>
        <v>0</v>
      </c>
      <c r="R27" s="163">
        <f>SUMIF('Victor George Axiaq'!$D$23:$D$43,A27,'Victor George Axiaq'!$I$23:$I$43)</f>
        <v>0</v>
      </c>
      <c r="S27" s="163">
        <f>SUMIF('mag. 3'!$D$23:$D$43,A27,'mag. 3'!$I$23:$I$43)</f>
        <v>0</v>
      </c>
      <c r="T27" s="163">
        <f>SUMIF('Galea Sciberras N.'!$D$23:$D$43,A27,'Galea Sciberras N.'!$I$23:$I$43)</f>
        <v>0</v>
      </c>
      <c r="U27" s="163">
        <f>SUMIF('Bugeja A.'!$D$23:$D$43,A27,'Bugeja A.'!$I$23:$I$43)</f>
        <v>0</v>
      </c>
      <c r="V27" s="163">
        <f>SUMIF('Galea C.'!$D$23:$D$43,A27,'Galea C.'!$I$23:$I$43)</f>
        <v>0</v>
      </c>
      <c r="W27" s="142">
        <f>SUMIF('Frendo Dimech D.'!$D$23:$D$43,A27,'Frendo Dimech D.'!$I$23:$I$43)</f>
        <v>2</v>
      </c>
      <c r="X27" s="163">
        <f>SUMIF('Rachel Montebello'!$D$23:$D$43,A27,'Rachel Montebello'!$I$23:$I$43)</f>
        <v>0</v>
      </c>
      <c r="Y27" s="164">
        <f t="shared" si="0"/>
        <v>4</v>
      </c>
      <c r="Z27" s="165">
        <f>Y27/$Y$31</f>
        <v>0.0024110910186859553</v>
      </c>
      <c r="AA27" s="166">
        <f t="shared" si="3"/>
        <v>4</v>
      </c>
      <c r="AB27" s="167">
        <f t="shared" si="2"/>
        <v>0.0024110910186859553</v>
      </c>
    </row>
    <row r="28" spans="1:28" ht="15.75" customHeight="1">
      <c r="A28" s="168" t="s">
        <v>217</v>
      </c>
      <c r="B28" s="162">
        <f>SUMIF('J. Demicoli'!$D$23:$D$43,A28,'J. Demicoli'!$I$23:$I$43)</f>
        <v>0</v>
      </c>
      <c r="C28" s="163">
        <f>SUMIF('Vella G.'!$D$23:$D$43,A28,'Vella G.'!$I$23:$I$43)</f>
        <v>0</v>
      </c>
      <c r="D28" s="163">
        <f>SUMIF('Depasquale F.'!$D$23:$D$43,A28,'Depasquale F.'!$I$23:$I$43)</f>
        <v>0</v>
      </c>
      <c r="E28" s="163">
        <f>SUMIF('Astrid-May Grima'!$D$23:$D$43,A28,'Astrid-May Grima'!$I$23:$I$43)</f>
        <v>0</v>
      </c>
      <c r="F28" s="163">
        <f>SUMIF('Farrugia Frendo C.'!$D$23:$D$43,A28,'Farrugia Frendo C.'!$I$23:$I$43)</f>
        <v>0</v>
      </c>
      <c r="G28" s="163">
        <f>SUMIF('Micallef Stafrace Y.'!$D$23:$D$43,A28,'Micallef Stafrace Y.'!$I$23:$I$43)</f>
        <v>0</v>
      </c>
      <c r="H28" s="163">
        <f>SUMIF('Demicoli A.'!$D$23:$D$43,A28,'Demicoli A.'!$I$23:$I$43)</f>
        <v>0</v>
      </c>
      <c r="I28" s="163">
        <f>SUMIF('Farrugia M.'!$D$23:$D$43,A28,'Farrugia M.'!$I$23:$I$43)</f>
        <v>0</v>
      </c>
      <c r="J28" s="163">
        <f>SUMIF('Nadine Lia'!$D$23:$D$43,A28,'Nadine Lia'!$I$23:$I$43)</f>
        <v>0</v>
      </c>
      <c r="K28" s="163">
        <f>SUMIF('Simone Grech'!$D$23:$D$43,A28,'Simone Grech'!$I$23:$I$43)</f>
        <v>0</v>
      </c>
      <c r="L28" s="163">
        <f>SUMIF('Camilleri N.'!$D$23:$D$43,A28,'Camilleri N.'!$I$23:$I$43)</f>
        <v>0</v>
      </c>
      <c r="M28" s="163">
        <f>SUMIF('J. Mifsud'!$D$23:$D$43,A28,'J. Mifsud'!$I$23:$I$43)</f>
        <v>0</v>
      </c>
      <c r="N28" s="163">
        <f>SUMIF('Clarke D.'!$D$23:$D$43,A28,'Clarke D.'!$I$23:$I$43)</f>
        <v>0</v>
      </c>
      <c r="O28" s="163">
        <f>SUMIF('Farrugia I.'!$D$23:$D$43,A28,'Farrugia I.'!$I$23:$I$43)</f>
        <v>0</v>
      </c>
      <c r="P28" s="163">
        <f>SUMIF('M. Vella'!$D$23:$D$43,A28,'M. Vella'!$I$23:$I$43)</f>
        <v>0</v>
      </c>
      <c r="Q28" s="163">
        <f>SUMIF('Stafrace Zammit C.'!$D$23:$D$43,A28,'Stafrace Zammit C.'!$I$23:$I$43)</f>
        <v>0</v>
      </c>
      <c r="R28" s="163">
        <f>SUMIF('Victor George Axiaq'!$D$23:$D$43,A28,'Victor George Axiaq'!$I$23:$I$43)</f>
        <v>0</v>
      </c>
      <c r="S28" s="163">
        <f>SUMIF('mag. 3'!$D$23:$D$43,A28,'mag. 3'!$I$23:$I$43)</f>
        <v>0</v>
      </c>
      <c r="T28" s="163">
        <f>SUMIF('Galea Sciberras N.'!$D$23:$D$43,A28,'Galea Sciberras N.'!$I$23:$I$43)</f>
        <v>0</v>
      </c>
      <c r="U28" s="163">
        <f>SUMIF('Bugeja A.'!$D$23:$D$43,A28,'Bugeja A.'!$I$23:$I$43)</f>
        <v>0</v>
      </c>
      <c r="V28" s="163">
        <f>SUMIF('Galea C.'!$D$23:$D$43,A28,'Galea C.'!$I$23:$I$43)</f>
        <v>0</v>
      </c>
      <c r="W28" s="142">
        <f>SUMIF('Frendo Dimech D.'!$D$23:$D$43,A28,'Frendo Dimech D.'!$I$23:$I$43)</f>
        <v>0</v>
      </c>
      <c r="X28" s="163">
        <f>SUMIF('Rachel Montebello'!$D$23:$D$43,A28,'Rachel Montebello'!$I$23:$I$43)</f>
        <v>0</v>
      </c>
      <c r="Y28" s="164">
        <f t="shared" si="0"/>
        <v>0</v>
      </c>
      <c r="Z28" s="165">
        <f>Y28/$Y$31</f>
        <v>0</v>
      </c>
      <c r="AA28" s="166">
        <f t="shared" si="3"/>
        <v>0</v>
      </c>
      <c r="AB28" s="167">
        <f t="shared" si="2"/>
        <v>0</v>
      </c>
    </row>
    <row r="29" spans="1:28" ht="15.75" customHeight="1">
      <c r="A29" s="168" t="s">
        <v>130</v>
      </c>
      <c r="B29" s="162">
        <f>SUMIF('J. Demicoli'!$D$23:$D$43,A29,'J. Demicoli'!$I$23:$I$43)</f>
        <v>0</v>
      </c>
      <c r="C29" s="163">
        <f>SUMIF('Vella G.'!$D$23:$D$43,A29,'Vella G.'!$I$23:$I$43)</f>
        <v>0</v>
      </c>
      <c r="D29" s="163">
        <f>SUMIF('Depasquale F.'!$D$23:$D$43,A29,'Depasquale F.'!$I$23:$I$43)</f>
        <v>0</v>
      </c>
      <c r="E29" s="163">
        <f>SUMIF('Astrid-May Grima'!$D$23:$D$43,A29,'Astrid-May Grima'!$I$23:$I$43)</f>
        <v>0</v>
      </c>
      <c r="F29" s="163">
        <f>SUMIF('Farrugia Frendo C.'!$D$23:$D$43,A29,'Farrugia Frendo C.'!$I$23:$I$43)</f>
        <v>0</v>
      </c>
      <c r="G29" s="163">
        <f>SUMIF('Micallef Stafrace Y.'!$D$23:$D$43,A29,'Micallef Stafrace Y.'!$I$23:$I$43)</f>
        <v>0</v>
      </c>
      <c r="H29" s="163">
        <f>SUMIF('Demicoli A.'!$D$23:$D$43,A29,'Demicoli A.'!$I$23:$I$43)</f>
        <v>0</v>
      </c>
      <c r="I29" s="163">
        <f>SUMIF('Farrugia M.'!$D$23:$D$43,A29,'Farrugia M.'!$I$23:$I$43)</f>
        <v>0</v>
      </c>
      <c r="J29" s="163">
        <f>SUMIF('Nadine Lia'!$D$23:$D$43,A29,'Nadine Lia'!$I$23:$I$43)</f>
        <v>0</v>
      </c>
      <c r="K29" s="163">
        <f>SUMIF('Simone Grech'!$D$23:$D$43,A29,'Simone Grech'!$I$23:$I$43)</f>
        <v>0</v>
      </c>
      <c r="L29" s="163">
        <f>SUMIF('Camilleri N.'!$D$23:$D$43,A29,'Camilleri N.'!$I$23:$I$43)</f>
        <v>0</v>
      </c>
      <c r="M29" s="163">
        <f>SUMIF('J. Mifsud'!$D$23:$D$43,A29,'J. Mifsud'!$I$23:$I$43)</f>
        <v>0</v>
      </c>
      <c r="N29" s="163">
        <f>SUMIF('Clarke D.'!$D$23:$D$43,A29,'Clarke D.'!$I$23:$I$43)</f>
        <v>0</v>
      </c>
      <c r="O29" s="163">
        <f>SUMIF('Farrugia I.'!$D$23:$D$43,A29,'Farrugia I.'!$I$23:$I$43)</f>
        <v>0</v>
      </c>
      <c r="P29" s="163">
        <f>SUMIF('M. Vella'!$D$23:$D$43,A29,'M. Vella'!$I$23:$I$43)</f>
        <v>0</v>
      </c>
      <c r="Q29" s="163">
        <f>SUMIF('Stafrace Zammit C.'!$D$23:$D$43,A29,'Stafrace Zammit C.'!$I$23:$I$43)</f>
        <v>0</v>
      </c>
      <c r="R29" s="163">
        <f>SUMIF('Victor George Axiaq'!$D$23:$D$43,A29,'Victor George Axiaq'!$I$23:$I$43)</f>
        <v>0</v>
      </c>
      <c r="S29" s="163">
        <f>SUMIF('mag. 3'!$D$23:$D$43,A29,'mag. 3'!$I$23:$I$43)</f>
        <v>0</v>
      </c>
      <c r="T29" s="163">
        <f>SUMIF('Galea Sciberras N.'!$D$23:$D$43,A29,'Galea Sciberras N.'!$I$23:$I$43)</f>
        <v>0</v>
      </c>
      <c r="U29" s="163">
        <f>SUMIF('Bugeja A.'!$D$23:$D$43,A29,'Bugeja A.'!$I$23:$I$43)</f>
        <v>0</v>
      </c>
      <c r="V29" s="163">
        <f>SUMIF('Galea C.'!$D$23:$D$43,A29,'Galea C.'!$I$23:$I$43)</f>
        <v>0</v>
      </c>
      <c r="W29" s="142">
        <f>SUMIF('Frendo Dimech D.'!$D$23:$D$43,A29,'Frendo Dimech D.'!$I$23:$I$43)</f>
        <v>0</v>
      </c>
      <c r="X29" s="163">
        <f>SUMIF('Rachel Montebello'!$D$23:$D$43,A29,'Rachel Montebello'!$I$23:$I$43)</f>
        <v>0</v>
      </c>
      <c r="Y29" s="164">
        <f t="shared" si="0"/>
        <v>0</v>
      </c>
      <c r="Z29" s="165">
        <f>Y29/$Y$31</f>
        <v>0</v>
      </c>
      <c r="AA29" s="166">
        <f t="shared" si="3"/>
        <v>0</v>
      </c>
      <c r="AB29" s="167">
        <f t="shared" si="2"/>
        <v>0</v>
      </c>
    </row>
    <row r="30" spans="1:28" ht="15.75" customHeight="1" thickBot="1">
      <c r="A30" s="140" t="s">
        <v>131</v>
      </c>
      <c r="B30" s="141">
        <f>SUMIF('J. Demicoli'!$D$23:$D$43,A30,'J. Demicoli'!$I$23:$I$43)</f>
        <v>0</v>
      </c>
      <c r="C30" s="142">
        <f>SUMIF('Vella G.'!$D$23:$D$43,A30,'Vella G.'!$I$23:$I$43)</f>
        <v>0</v>
      </c>
      <c r="D30" s="142">
        <f>SUMIF('Depasquale F.'!$D$23:$D$43,A30,'Depasquale F.'!$I$23:$I$43)</f>
        <v>0</v>
      </c>
      <c r="E30" s="142">
        <f>SUMIF('Astrid-May Grima'!$D$23:$D$43,A30,'Astrid-May Grima'!$I$23:$I$43)</f>
        <v>0</v>
      </c>
      <c r="F30" s="142">
        <f>SUMIF('Farrugia Frendo C.'!$D$23:$D$43,A30,'Farrugia Frendo C.'!$I$23:$I$43)</f>
        <v>0</v>
      </c>
      <c r="G30" s="142">
        <f>SUMIF('Micallef Stafrace Y.'!$D$23:$D$43,A30,'Micallef Stafrace Y.'!$I$23:$I$43)</f>
        <v>0</v>
      </c>
      <c r="H30" s="142">
        <f>SUMIF('Demicoli A.'!$D$23:$D$43,A30,'Demicoli A.'!$I$23:$I$43)</f>
        <v>0</v>
      </c>
      <c r="I30" s="142">
        <f>SUMIF('Farrugia M.'!$D$23:$D$43,A30,'Farrugia M.'!$I$23:$I$43)</f>
        <v>0</v>
      </c>
      <c r="J30" s="142">
        <f>SUMIF('Nadine Lia'!$D$23:$D$43,A30,'Nadine Lia'!$I$23:$I$43)</f>
        <v>0</v>
      </c>
      <c r="K30" s="142">
        <f>SUMIF('Simone Grech'!$D$23:$D$43,A30,'Simone Grech'!$I$23:$I$43)</f>
        <v>0</v>
      </c>
      <c r="L30" s="142">
        <f>SUMIF('Camilleri N.'!$D$23:$D$43,A30,'Camilleri N.'!$I$23:$I$43)</f>
        <v>0</v>
      </c>
      <c r="M30" s="142">
        <f>SUMIF('J. Mifsud'!$D$23:$D$43,A30,'J. Mifsud'!$I$23:$I$43)</f>
        <v>0</v>
      </c>
      <c r="N30" s="142">
        <f>SUMIF('Clarke D.'!$D$23:$D$43,A30,'Clarke D.'!$I$23:$I$43)</f>
        <v>0</v>
      </c>
      <c r="O30" s="142">
        <f>SUMIF('Farrugia I.'!$D$23:$D$43,A30,'Farrugia I.'!$I$23:$I$43)</f>
        <v>0</v>
      </c>
      <c r="P30" s="142">
        <f>SUMIF('M. Vella'!$D$23:$D$43,A30,'M. Vella'!$I$23:$I$43)</f>
        <v>0</v>
      </c>
      <c r="Q30" s="142">
        <f>SUMIF('Stafrace Zammit C.'!$D$23:$D$43,A30,'Stafrace Zammit C.'!$I$23:$I$43)</f>
        <v>0</v>
      </c>
      <c r="R30" s="142">
        <f>SUMIF('Victor George Axiaq'!$D$23:$D$43,A30,'Victor George Axiaq'!$I$23:$I$43)</f>
        <v>0</v>
      </c>
      <c r="S30" s="142">
        <f>SUMIF('mag. 3'!$D$23:$D$43,A30,'mag. 3'!$I$23:$I$43)</f>
        <v>0</v>
      </c>
      <c r="T30" s="142">
        <f>SUMIF('Galea Sciberras N.'!$D$23:$D$43,A30,'Galea Sciberras N.'!$I$23:$I$43)</f>
        <v>0</v>
      </c>
      <c r="U30" s="142">
        <f>SUMIF('Bugeja A.'!$D$23:$D$43,A30,'Bugeja A.'!$I$23:$I$43)</f>
        <v>0</v>
      </c>
      <c r="V30" s="142">
        <f>SUMIF('Galea C.'!$D$23:$D$43,A30,'Galea C.'!$I$23:$I$43)</f>
        <v>0</v>
      </c>
      <c r="W30" s="169">
        <f>SUMIF('Frendo Dimech D.'!$D$23:$D$43,A30,'Frendo Dimech D.'!$I$23:$I$43)</f>
        <v>0</v>
      </c>
      <c r="X30" s="142">
        <f>SUMIF('Rachel Montebello'!$D$23:$D$43,A30,'Rachel Montebello'!$I$23:$I$43)</f>
        <v>0</v>
      </c>
      <c r="Y30" s="170">
        <f t="shared" si="0"/>
        <v>0</v>
      </c>
      <c r="Z30" s="165">
        <f>Y30/$Y$31</f>
        <v>0</v>
      </c>
      <c r="AA30" s="166">
        <f t="shared" si="3"/>
        <v>0</v>
      </c>
      <c r="AB30" s="167">
        <f t="shared" si="2"/>
        <v>0</v>
      </c>
    </row>
    <row r="31" spans="1:28" s="177" customFormat="1" ht="13.5" customHeight="1" thickBot="1">
      <c r="A31" s="171" t="s">
        <v>21</v>
      </c>
      <c r="B31" s="172">
        <f aca="true" t="shared" si="4" ref="B31:T31">SUM(B10:B30)</f>
        <v>9</v>
      </c>
      <c r="C31" s="172">
        <f t="shared" si="4"/>
        <v>8</v>
      </c>
      <c r="D31" s="172">
        <f t="shared" si="4"/>
        <v>0</v>
      </c>
      <c r="E31" s="172">
        <f t="shared" si="4"/>
        <v>1044</v>
      </c>
      <c r="F31" s="172">
        <f t="shared" si="4"/>
        <v>38</v>
      </c>
      <c r="G31" s="172">
        <f t="shared" si="4"/>
        <v>72</v>
      </c>
      <c r="H31" s="172">
        <f t="shared" si="4"/>
        <v>30</v>
      </c>
      <c r="I31" s="172">
        <f t="shared" si="4"/>
        <v>8</v>
      </c>
      <c r="J31" s="172">
        <f t="shared" si="4"/>
        <v>94</v>
      </c>
      <c r="K31" s="172">
        <f t="shared" si="4"/>
        <v>8</v>
      </c>
      <c r="L31" s="172">
        <f t="shared" si="4"/>
        <v>10</v>
      </c>
      <c r="M31" s="172">
        <f t="shared" si="4"/>
        <v>13</v>
      </c>
      <c r="N31" s="172">
        <f t="shared" si="4"/>
        <v>12</v>
      </c>
      <c r="O31" s="172">
        <f t="shared" si="4"/>
        <v>13</v>
      </c>
      <c r="P31" s="172">
        <f t="shared" si="4"/>
        <v>4</v>
      </c>
      <c r="Q31" s="172">
        <f t="shared" si="4"/>
        <v>8</v>
      </c>
      <c r="R31" s="172">
        <f t="shared" si="4"/>
        <v>77</v>
      </c>
      <c r="S31" s="172">
        <f t="shared" si="4"/>
        <v>0</v>
      </c>
      <c r="T31" s="172">
        <f t="shared" si="4"/>
        <v>6</v>
      </c>
      <c r="U31" s="172">
        <f>SUM(U10:U30)</f>
        <v>0</v>
      </c>
      <c r="V31" s="172">
        <f>SUM(V10:V30)</f>
        <v>132</v>
      </c>
      <c r="W31" s="172">
        <f>SUM(W10:W30)</f>
        <v>67</v>
      </c>
      <c r="X31" s="172">
        <f>SUM(X10:X30)</f>
        <v>6</v>
      </c>
      <c r="Y31" s="173">
        <f>SUM(Y10:Y30)</f>
        <v>1659</v>
      </c>
      <c r="Z31" s="174"/>
      <c r="AA31" s="175"/>
      <c r="AB31" s="176"/>
    </row>
    <row r="32" spans="2:28" ht="13.5" customHeight="1" thickBot="1">
      <c r="B32" s="178">
        <f>B31/Y31</f>
        <v>0.0054249547920434</v>
      </c>
      <c r="C32" s="179">
        <f>C31/Y31</f>
        <v>0.004822182037371911</v>
      </c>
      <c r="D32" s="179">
        <f>D31/Y31</f>
        <v>0</v>
      </c>
      <c r="E32" s="179">
        <f>E31/Y31</f>
        <v>0.6292947558770343</v>
      </c>
      <c r="F32" s="179">
        <f>F31/Y31</f>
        <v>0.022905364677516575</v>
      </c>
      <c r="G32" s="179">
        <f>G31/Y31</f>
        <v>0.0433996383363472</v>
      </c>
      <c r="H32" s="179">
        <f>H31/Y31</f>
        <v>0.018083182640144666</v>
      </c>
      <c r="I32" s="179">
        <f>I31/Y31</f>
        <v>0.004822182037371911</v>
      </c>
      <c r="J32" s="179">
        <f>J31/Y31</f>
        <v>0.056660638939119955</v>
      </c>
      <c r="K32" s="179">
        <f>K31/Y31</f>
        <v>0.004822182037371911</v>
      </c>
      <c r="L32" s="179">
        <f>L31/Y31</f>
        <v>0.006027727546714889</v>
      </c>
      <c r="M32" s="179">
        <f>M31/Y31</f>
        <v>0.007836045810729355</v>
      </c>
      <c r="N32" s="179">
        <f>N31/Y31</f>
        <v>0.007233273056057866</v>
      </c>
      <c r="O32" s="179">
        <f>O31/Y31</f>
        <v>0.007836045810729355</v>
      </c>
      <c r="P32" s="179">
        <f>P31/Y31</f>
        <v>0.0024110910186859553</v>
      </c>
      <c r="Q32" s="179">
        <f>Q31/Y31</f>
        <v>0.004822182037371911</v>
      </c>
      <c r="R32" s="179">
        <f>R31/Y31</f>
        <v>0.046413502109704644</v>
      </c>
      <c r="S32" s="179">
        <f>S31/Y31</f>
        <v>0</v>
      </c>
      <c r="T32" s="179">
        <f>T31/Y31</f>
        <v>0.003616636528028933</v>
      </c>
      <c r="U32" s="179">
        <f>U31/Y31</f>
        <v>0</v>
      </c>
      <c r="V32" s="179">
        <f>V31/Y31</f>
        <v>0.07956600361663653</v>
      </c>
      <c r="W32" s="179">
        <f>W31/Y31</f>
        <v>0.04038577456298975</v>
      </c>
      <c r="X32" s="180">
        <f>X31/Y31</f>
        <v>0.003616636528028933</v>
      </c>
      <c r="Y32" s="181"/>
      <c r="Z32" s="182"/>
      <c r="AA32" s="182"/>
      <c r="AB32" s="182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18" right="0.27" top="0.38" bottom="0.6" header="0.26" footer="0.5118110236220472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31">
      <selection activeCell="M28" sqref="M28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71093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8515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6.0039062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8.00390625" style="1" bestFit="1" customWidth="1"/>
    <col min="18" max="18" width="1.28515625" style="1" customWidth="1"/>
    <col min="19" max="19" width="4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71093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118" t="s">
        <v>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ht="6" customHeight="1"/>
    <row r="4" spans="2:22" ht="15.75" customHeight="1">
      <c r="B4" s="119" t="s">
        <v>60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2:22" ht="11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ht="4.5" customHeight="1"/>
    <row r="7" spans="2:22" ht="11.25" customHeight="1" hidden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2021</v>
      </c>
      <c r="I9" s="3"/>
      <c r="L9" s="3"/>
      <c r="M9" s="3"/>
      <c r="P9" s="3"/>
      <c r="Q9" s="3"/>
    </row>
    <row r="10" ht="3.75" customHeight="1"/>
    <row r="11" spans="2:22" ht="106.5" customHeight="1">
      <c r="B11" s="121" t="s">
        <v>72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ht="6.75" customHeight="1" hidden="1"/>
    <row r="13" spans="2:22" ht="10.5" customHeight="1">
      <c r="B13" s="123" t="s">
        <v>61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'[1]mag. 3'!$S$23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0" ref="W23:W39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'[1]mag. 3'!$S$24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t="shared" si="0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'[1]mag. 3'!$S$25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'[1]mag. 3'!$S$26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'[1]mag. 3'!$S$27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'[1]mag. 3'!$S$28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'[1]mag. 3'!$S$29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'[1]mag. 3'!$S$30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'[1]mag. 3'!$S$31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'[1]mag. 3'!$S$32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'[1]mag. 3'!$S$33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'[1]mag. 3'!$S$34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'[1]mag. 3'!$S$35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'[1]mag. 3'!$S$36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'[1]mag. 3'!$S$37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'[1]mag. 3'!$S$38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'[1]mag. 3'!$S$39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'[1]mag. 3'!$S$40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217</v>
      </c>
      <c r="E41" s="16"/>
      <c r="F41" s="3"/>
      <c r="G41" s="37">
        <f>'[1]mag. 3'!$S$41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'[1]mag. 3'!$S$42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'[1]mag. 3'!$S$43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7" t="s">
        <v>14</v>
      </c>
      <c r="D53" s="117"/>
      <c r="E53" s="11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25">
      <selection activeCell="M28" sqref="M28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71093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7109375" style="1" customWidth="1"/>
    <col min="25" max="16384" width="9.140625" style="1" customWidth="1"/>
  </cols>
  <sheetData>
    <row r="1" ht="12.75" customHeight="1" hidden="1"/>
    <row r="2" spans="2:22" ht="18">
      <c r="B2" s="118" t="s">
        <v>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ht="6" customHeight="1"/>
    <row r="4" spans="2:22" ht="15.75" customHeight="1">
      <c r="B4" s="119" t="s">
        <v>123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2:22" ht="11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ht="4.5" customHeight="1"/>
    <row r="7" spans="2:22" ht="11.25" customHeight="1" hidden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2021</v>
      </c>
      <c r="I9" s="3"/>
      <c r="L9" s="3"/>
      <c r="M9" s="3"/>
      <c r="P9" s="3"/>
      <c r="Q9" s="3"/>
    </row>
    <row r="10" ht="3.75" customHeight="1"/>
    <row r="11" spans="2:22" ht="106.5" customHeight="1">
      <c r="B11" s="121" t="s">
        <v>124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</row>
    <row r="12" ht="6.75" customHeight="1" hidden="1"/>
    <row r="13" spans="2:22" ht="10.5" customHeight="1">
      <c r="B13" s="123" t="s">
        <v>61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'[1]Stafrace Zammit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'[1]Stafrace Zammit C.'!$S$24</f>
        <v>290</v>
      </c>
      <c r="H24" s="3"/>
      <c r="I24" s="39">
        <v>5</v>
      </c>
      <c r="J24" s="3"/>
      <c r="K24" s="39"/>
      <c r="L24" s="3"/>
      <c r="M24" s="39">
        <v>9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286</v>
      </c>
      <c r="T24" s="3"/>
      <c r="U24" s="39">
        <v>21</v>
      </c>
      <c r="V24" s="3"/>
      <c r="W24" s="18">
        <f aca="true" t="shared" si="0" ref="W24:W39">IF(ISNUMBER(S24),S24,0)-IF(ISNUMBER(U24),U24,0)</f>
        <v>265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'[1]Stafrace Zammit C.'!$S$25</f>
        <v>88</v>
      </c>
      <c r="H25" s="3"/>
      <c r="I25" s="39">
        <v>3</v>
      </c>
      <c r="J25" s="3"/>
      <c r="K25" s="39"/>
      <c r="L25" s="3"/>
      <c r="M25" s="39">
        <v>9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82</v>
      </c>
      <c r="T25" s="3"/>
      <c r="U25" s="39"/>
      <c r="V25" s="3"/>
      <c r="W25" s="18">
        <f t="shared" si="0"/>
        <v>82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'[1]Stafrace Zammit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'[1]Stafrace Zammit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'[1]Stafrace Zammit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'[1]Stafrace Zammit C.'!$S$29</f>
        <v>87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87</v>
      </c>
      <c r="T29" s="3"/>
      <c r="U29" s="39">
        <v>6</v>
      </c>
      <c r="V29" s="3"/>
      <c r="W29" s="18">
        <f t="shared" si="0"/>
        <v>81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'[1]Stafrace Zammit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'[1]Stafrace Zammit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'[1]Stafrace Zammit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'[1]Stafrace Zammit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'[1]Stafrace Zammit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'[1]Stafrace Zammit C.'!$S$35</f>
        <v>26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26</v>
      </c>
      <c r="T35" s="3"/>
      <c r="U35" s="39">
        <v>21</v>
      </c>
      <c r="V35" s="3"/>
      <c r="W35" s="18">
        <f t="shared" si="0"/>
        <v>5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'[1]Stafrace Zammit C.'!$S$36</f>
        <v>610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610</v>
      </c>
      <c r="T36" s="3"/>
      <c r="U36" s="39">
        <v>95</v>
      </c>
      <c r="V36" s="3"/>
      <c r="W36" s="18">
        <f>IF(ISNUMBER(S36),S36,0)-IF(ISNUMBER(U36),U36,0)</f>
        <v>515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'[1]Stafrace Zammit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'[1]Stafrace Zammit C.'!$S$38</f>
        <v>1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1</v>
      </c>
      <c r="T38" s="3"/>
      <c r="U38" s="39"/>
      <c r="V38" s="3"/>
      <c r="W38" s="18">
        <f>IF(ISNUMBER(S38),S38,0)-IF(ISNUMBER(U38),U38,0)</f>
        <v>1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'[1]Stafrace Zammit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'[1]Stafrace Zammit C.'!$S$40</f>
        <v>3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3</v>
      </c>
      <c r="T40" s="3"/>
      <c r="U40" s="39"/>
      <c r="V40" s="3"/>
      <c r="W40" s="18">
        <f>IF(ISNUMBER(S40),S40,0)-IF(ISNUMBER(U40),U40,0)</f>
        <v>3</v>
      </c>
      <c r="X40" s="19"/>
    </row>
    <row r="41" spans="2:24" ht="15.75" customHeight="1">
      <c r="B41" s="15"/>
      <c r="C41" s="16">
        <v>19</v>
      </c>
      <c r="D41" s="16" t="s">
        <v>217</v>
      </c>
      <c r="E41" s="16"/>
      <c r="F41" s="3"/>
      <c r="G41" s="37">
        <f>'[1]Stafrace Zammit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'[1]Stafrace Zammit C.'!$S$42</f>
        <v>1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>
        <v>1</v>
      </c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'[1]Stafrace Zammit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1106</v>
      </c>
      <c r="H45" s="18"/>
      <c r="I45" s="21">
        <f>SUM(I23:I43)</f>
        <v>8</v>
      </c>
      <c r="J45" s="18"/>
      <c r="K45" s="21">
        <f>SUM(K23:K43)</f>
        <v>0</v>
      </c>
      <c r="L45" s="18"/>
      <c r="M45" s="21">
        <f>SUM(M23:M43)</f>
        <v>18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1096</v>
      </c>
      <c r="T45" s="18"/>
      <c r="U45" s="21">
        <f>SUM(U23:U43)</f>
        <v>144</v>
      </c>
      <c r="V45" s="18"/>
      <c r="W45" s="21">
        <f>SUM(W23:W43)</f>
        <v>952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7" t="s">
        <v>14</v>
      </c>
      <c r="D53" s="117"/>
      <c r="E53" s="11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22">
      <selection activeCell="M28" sqref="M28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71093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7109375" style="1" customWidth="1"/>
    <col min="25" max="16384" width="9.140625" style="1" customWidth="1"/>
  </cols>
  <sheetData>
    <row r="1" ht="12.75" customHeight="1" hidden="1"/>
    <row r="2" spans="2:22" ht="18">
      <c r="B2" s="118" t="s">
        <v>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ht="6" customHeight="1"/>
    <row r="4" spans="2:22" ht="15.75" customHeight="1">
      <c r="B4" s="119" t="s">
        <v>144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2:22" ht="11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ht="4.5" customHeight="1"/>
    <row r="7" spans="2:22" ht="11.25" customHeight="1" hidden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2021</v>
      </c>
      <c r="I9" s="3"/>
      <c r="L9" s="3"/>
      <c r="M9" s="3"/>
      <c r="P9" s="3"/>
      <c r="Q9" s="3"/>
    </row>
    <row r="10" ht="3.75" customHeight="1"/>
    <row r="11" spans="2:22" ht="106.5" customHeight="1">
      <c r="B11" s="121" t="s">
        <v>143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</row>
    <row r="12" ht="6.75" customHeight="1" hidden="1"/>
    <row r="13" spans="2:22" ht="10.5" customHeight="1">
      <c r="B13" s="123" t="s">
        <v>61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'[1]Camilleri N.'!$S$23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'[1]Camilleri N.'!$S$24</f>
        <v>256</v>
      </c>
      <c r="H24" s="3"/>
      <c r="I24" s="39">
        <v>2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 t="shared" si="0"/>
        <v>257</v>
      </c>
      <c r="T24" s="3"/>
      <c r="U24" s="39">
        <v>43</v>
      </c>
      <c r="V24" s="3"/>
      <c r="W24" s="18">
        <f t="shared" si="1"/>
        <v>214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'[1]Camilleri N.'!$S$25</f>
        <v>5</v>
      </c>
      <c r="H25" s="3"/>
      <c r="I25" s="39">
        <v>6</v>
      </c>
      <c r="J25" s="3"/>
      <c r="K25" s="39">
        <v>2</v>
      </c>
      <c r="L25" s="3"/>
      <c r="M25" s="39">
        <v>3</v>
      </c>
      <c r="N25" s="3"/>
      <c r="O25" s="39"/>
      <c r="P25" s="3"/>
      <c r="Q25" s="39"/>
      <c r="R25" s="3"/>
      <c r="S25" s="18">
        <f t="shared" si="0"/>
        <v>10</v>
      </c>
      <c r="T25" s="3"/>
      <c r="U25" s="39"/>
      <c r="V25" s="3"/>
      <c r="W25" s="18">
        <f t="shared" si="1"/>
        <v>10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'[1]Camilleri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'[1]Camilleri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'[1]Camilleri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'[1]Camilleri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'[1]Camilleri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'[1]Camilleri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'[1]Camilleri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'[1]Camilleri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'[1]Camilleri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'[1]Camilleri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'[1]Camilleri N.'!$S$36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'[1]Camilleri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'[1]Camilleri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'[1]Camilleri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'[1]Camilleri N.'!$S$40</f>
        <v>0</v>
      </c>
      <c r="H40" s="3"/>
      <c r="I40" s="39">
        <v>2</v>
      </c>
      <c r="J40" s="3"/>
      <c r="K40" s="39"/>
      <c r="L40" s="3"/>
      <c r="M40" s="39">
        <v>1</v>
      </c>
      <c r="N40" s="3"/>
      <c r="O40" s="39"/>
      <c r="P40" s="3"/>
      <c r="Q40" s="39"/>
      <c r="R40" s="3"/>
      <c r="S40" s="18">
        <f t="shared" si="0"/>
        <v>1</v>
      </c>
      <c r="T40" s="3"/>
      <c r="U40" s="39"/>
      <c r="V40" s="3"/>
      <c r="W40" s="18">
        <f t="shared" si="1"/>
        <v>1</v>
      </c>
      <c r="X40" s="19"/>
    </row>
    <row r="41" spans="2:24" ht="15.75" customHeight="1">
      <c r="B41" s="15"/>
      <c r="C41" s="16">
        <v>19</v>
      </c>
      <c r="D41" s="16" t="s">
        <v>217</v>
      </c>
      <c r="E41" s="16"/>
      <c r="F41" s="3"/>
      <c r="G41" s="37">
        <f>'[1]Camilleri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'[1]Camilleri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'[1]Camilleri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261</v>
      </c>
      <c r="H45" s="18"/>
      <c r="I45" s="21">
        <f>SUM(I23:I43)</f>
        <v>10</v>
      </c>
      <c r="J45" s="18"/>
      <c r="K45" s="21">
        <f>SUM(K23:K43)</f>
        <v>2</v>
      </c>
      <c r="L45" s="18"/>
      <c r="M45" s="21">
        <f>SUM(M23:M43)</f>
        <v>5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268</v>
      </c>
      <c r="T45" s="18"/>
      <c r="U45" s="21">
        <f>SUM(U23:U43)</f>
        <v>43</v>
      </c>
      <c r="V45" s="18"/>
      <c r="W45" s="21">
        <f>SUM(W23:W43)</f>
        <v>225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7" t="s">
        <v>14</v>
      </c>
      <c r="D53" s="117"/>
      <c r="E53" s="11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PageLayoutView="0" workbookViewId="0" topLeftCell="A25">
      <selection activeCell="M28" sqref="M28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71093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7109375" style="1" customWidth="1"/>
    <col min="25" max="16384" width="9.140625" style="1" customWidth="1"/>
  </cols>
  <sheetData>
    <row r="1" ht="12.75" customHeight="1" hidden="1"/>
    <row r="2" spans="2:22" ht="18">
      <c r="B2" s="118" t="s">
        <v>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ht="6" customHeight="1"/>
    <row r="4" spans="2:22" ht="15.75" customHeight="1">
      <c r="B4" s="119" t="s">
        <v>153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2:22" ht="11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ht="4.5" customHeight="1"/>
    <row r="7" spans="2:22" ht="11.25" customHeight="1" hidden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2021</v>
      </c>
      <c r="I9" s="3"/>
      <c r="L9" s="3"/>
      <c r="M9" s="3"/>
      <c r="P9" s="3"/>
      <c r="Q9" s="3"/>
    </row>
    <row r="10" ht="3.75" customHeight="1"/>
    <row r="11" spans="2:22" ht="106.5" customHeight="1">
      <c r="B11" s="121" t="s">
        <v>143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</row>
    <row r="12" ht="6.75" customHeight="1" hidden="1"/>
    <row r="13" spans="2:22" ht="10.5" customHeight="1">
      <c r="B13" s="123" t="s">
        <v>61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Sciberras N.'!$S$23</f>
        <v>773</v>
      </c>
      <c r="H23" s="3"/>
      <c r="I23" s="38"/>
      <c r="J23" s="3"/>
      <c r="K23" s="38"/>
      <c r="L23" s="3"/>
      <c r="M23" s="38">
        <v>4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769</v>
      </c>
      <c r="T23" s="3"/>
      <c r="U23" s="38">
        <v>177</v>
      </c>
      <c r="V23" s="3"/>
      <c r="W23" s="18">
        <f aca="true" t="shared" si="1" ref="W23:W43">IF(ISNUMBER(S23),S23,0)-IF(ISNUMBER(U23),U23,0)</f>
        <v>592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Sciberras N.'!$S$24</f>
        <v>21</v>
      </c>
      <c r="H24" s="3"/>
      <c r="I24" s="39">
        <v>3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 t="shared" si="0"/>
        <v>23</v>
      </c>
      <c r="T24" s="3"/>
      <c r="U24" s="39">
        <v>5</v>
      </c>
      <c r="V24" s="3"/>
      <c r="W24" s="18">
        <f t="shared" si="1"/>
        <v>18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Sciberras N.'!$S$25</f>
        <v>136</v>
      </c>
      <c r="H25" s="3"/>
      <c r="I25" s="39">
        <v>3</v>
      </c>
      <c r="J25" s="3"/>
      <c r="K25" s="39"/>
      <c r="L25" s="3"/>
      <c r="M25" s="39">
        <v>6</v>
      </c>
      <c r="N25" s="3"/>
      <c r="O25" s="39"/>
      <c r="P25" s="3"/>
      <c r="Q25" s="39"/>
      <c r="R25" s="3"/>
      <c r="S25" s="18">
        <f t="shared" si="0"/>
        <v>133</v>
      </c>
      <c r="T25" s="3"/>
      <c r="U25" s="39"/>
      <c r="V25" s="3"/>
      <c r="W25" s="18">
        <f t="shared" si="1"/>
        <v>133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Sciberras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'[1]Galea Sciberras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Sciberras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Sciberras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Sciberras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Sciberras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Sciberras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Sciberras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Sciberras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Sciberras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Sciberras N.'!$S$36</f>
        <v>41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41</v>
      </c>
      <c r="T36" s="3"/>
      <c r="U36" s="39">
        <v>15</v>
      </c>
      <c r="V36" s="3"/>
      <c r="W36" s="18">
        <f t="shared" si="1"/>
        <v>26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'[1]Galea Sciberras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'[1]Galea Sciberras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'[1]Galea Sciberras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'[1]Galea Sciberras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217</v>
      </c>
      <c r="E41" s="16"/>
      <c r="F41" s="3"/>
      <c r="G41" s="37">
        <f>'[1]Galea Sciberras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'[1]Galea Sciberras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'[1]Galea Sciberras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971</v>
      </c>
      <c r="H45" s="18"/>
      <c r="I45" s="21">
        <f>SUM(I23:I43)</f>
        <v>6</v>
      </c>
      <c r="J45" s="18"/>
      <c r="K45" s="21">
        <f>SUM(K23:K43)</f>
        <v>0</v>
      </c>
      <c r="L45" s="18"/>
      <c r="M45" s="21">
        <f>SUM(M23:M43)</f>
        <v>11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966</v>
      </c>
      <c r="T45" s="18"/>
      <c r="U45" s="21">
        <f>SUM(U23:U43)</f>
        <v>197</v>
      </c>
      <c r="V45" s="18"/>
      <c r="W45" s="21">
        <f>SUM(W23:W43)</f>
        <v>769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7" t="s">
        <v>14</v>
      </c>
      <c r="D53" s="117"/>
      <c r="E53" s="11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31">
      <selection activeCell="M28" sqref="M28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71093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0039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7109375" style="1" customWidth="1"/>
    <col min="25" max="16384" width="9.140625" style="1" customWidth="1"/>
  </cols>
  <sheetData>
    <row r="1" ht="12.75" customHeight="1" hidden="1"/>
    <row r="2" spans="2:22" ht="18">
      <c r="B2" s="118" t="s">
        <v>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ht="6" customHeight="1"/>
    <row r="4" spans="2:22" ht="15.75" customHeight="1">
      <c r="B4" s="119" t="s">
        <v>155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2:22" ht="11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ht="4.5" customHeight="1"/>
    <row r="7" spans="2:22" ht="11.25" customHeight="1" hidden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2021</v>
      </c>
      <c r="I9" s="3"/>
      <c r="L9" s="3"/>
      <c r="M9" s="3"/>
      <c r="P9" s="3"/>
      <c r="Q9" s="3"/>
    </row>
    <row r="10" ht="3.75" customHeight="1"/>
    <row r="11" spans="2:22" ht="106.5" customHeight="1">
      <c r="B11" s="121" t="s">
        <v>143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</row>
    <row r="12" ht="6.75" customHeight="1" hidden="1"/>
    <row r="13" spans="2:22" ht="10.5" customHeight="1">
      <c r="B13" s="123" t="s">
        <v>61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'[1]Bugeja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'[1]Bugeja A.'!$S$24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0</v>
      </c>
      <c r="T24" s="3"/>
      <c r="U24" s="39"/>
      <c r="V24" s="3"/>
      <c r="W24" s="18">
        <f t="shared" si="1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'[1]Bugeja A.'!$S$25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0</v>
      </c>
      <c r="T25" s="3"/>
      <c r="U25" s="39"/>
      <c r="V25" s="3"/>
      <c r="W25" s="18">
        <f t="shared" si="1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'[1]Bugeja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'[1]Bugeja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'[1]Bugeja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'[1]Bugeja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'[1]Bugeja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'[1]Bugeja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'[1]Bugeja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'[1]Bugeja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'[1]Bugeja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'[1]Bugeja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'[1]Bugeja A.'!$S$36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'[1]Bugeja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'[1]Bugeja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'[1]Bugeja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'[1]Bugeja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217</v>
      </c>
      <c r="E41" s="16"/>
      <c r="F41" s="3"/>
      <c r="G41" s="37">
        <f>'[1]Bugeja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'[1]Bugeja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'[1]Bugeja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SUM(I23:I43)</f>
        <v>0</v>
      </c>
      <c r="J45" s="18"/>
      <c r="K45" s="21">
        <f>SUM(K23:K43)</f>
        <v>0</v>
      </c>
      <c r="L45" s="18"/>
      <c r="M45" s="21">
        <f>SUM(M23:M43)</f>
        <v>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0</v>
      </c>
      <c r="T45" s="18"/>
      <c r="U45" s="21">
        <f>SUM(U23:U43)</f>
        <v>0</v>
      </c>
      <c r="V45" s="18"/>
      <c r="W45" s="21">
        <f>SUM(W23:W43)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7" t="s">
        <v>14</v>
      </c>
      <c r="D53" s="117"/>
      <c r="E53" s="11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28">
      <selection activeCell="M28" sqref="M28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71093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7109375" style="1" customWidth="1"/>
    <col min="25" max="16384" width="9.140625" style="1" customWidth="1"/>
  </cols>
  <sheetData>
    <row r="1" ht="12.75" customHeight="1" hidden="1"/>
    <row r="2" spans="2:22" ht="18">
      <c r="B2" s="118" t="s">
        <v>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ht="6" customHeight="1"/>
    <row r="4" spans="2:22" ht="15.75" customHeight="1">
      <c r="B4" s="119" t="s">
        <v>156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2:22" ht="11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ht="4.5" customHeight="1"/>
    <row r="7" spans="2:22" ht="11.25" customHeight="1" hidden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2021</v>
      </c>
      <c r="I9" s="3"/>
      <c r="L9" s="3"/>
      <c r="M9" s="3"/>
      <c r="P9" s="3"/>
      <c r="Q9" s="3"/>
    </row>
    <row r="10" ht="3.75" customHeight="1"/>
    <row r="11" spans="2:22" ht="106.5" customHeight="1">
      <c r="B11" s="121" t="s">
        <v>143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</row>
    <row r="12" ht="6.75" customHeight="1" hidden="1"/>
    <row r="13" spans="2:22" ht="10.5" customHeight="1">
      <c r="B13" s="123" t="s">
        <v>61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C.'!$S$23</f>
        <v>0</v>
      </c>
      <c r="H23" s="3"/>
      <c r="I23" s="38">
        <v>1</v>
      </c>
      <c r="J23" s="3"/>
      <c r="K23" s="38"/>
      <c r="L23" s="3"/>
      <c r="M23" s="38"/>
      <c r="N23" s="3"/>
      <c r="O23" s="38">
        <v>1</v>
      </c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 aca="true" t="shared" si="1" ref="W23:W43"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C.'!$S$24</f>
        <v>7</v>
      </c>
      <c r="H24" s="3"/>
      <c r="I24" s="39">
        <v>3</v>
      </c>
      <c r="J24" s="3"/>
      <c r="K24" s="39"/>
      <c r="L24" s="3"/>
      <c r="M24" s="39">
        <v>2</v>
      </c>
      <c r="N24" s="3"/>
      <c r="O24" s="39"/>
      <c r="P24" s="3"/>
      <c r="Q24" s="39">
        <v>1</v>
      </c>
      <c r="R24" s="3"/>
      <c r="S24" s="18">
        <f t="shared" si="0"/>
        <v>7</v>
      </c>
      <c r="T24" s="3"/>
      <c r="U24" s="39">
        <v>4</v>
      </c>
      <c r="V24" s="3"/>
      <c r="W24" s="18">
        <f t="shared" si="1"/>
        <v>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C.'!$S$25</f>
        <v>34</v>
      </c>
      <c r="H25" s="3"/>
      <c r="I25" s="39">
        <v>3</v>
      </c>
      <c r="J25" s="3"/>
      <c r="K25" s="39"/>
      <c r="L25" s="3"/>
      <c r="M25" s="39">
        <v>11</v>
      </c>
      <c r="N25" s="3"/>
      <c r="O25" s="39"/>
      <c r="P25" s="3"/>
      <c r="Q25" s="39"/>
      <c r="R25" s="3"/>
      <c r="S25" s="18">
        <f t="shared" si="0"/>
        <v>26</v>
      </c>
      <c r="T25" s="3"/>
      <c r="U25" s="39"/>
      <c r="V25" s="3"/>
      <c r="W25" s="18">
        <f t="shared" si="1"/>
        <v>26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'[1]Galea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C.'!$S$35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C.'!$S$36</f>
        <v>243</v>
      </c>
      <c r="H36" s="3"/>
      <c r="I36" s="39">
        <v>125</v>
      </c>
      <c r="J36" s="3"/>
      <c r="K36" s="39"/>
      <c r="L36" s="3"/>
      <c r="M36" s="39">
        <v>101</v>
      </c>
      <c r="N36" s="3"/>
      <c r="O36" s="39"/>
      <c r="P36" s="3"/>
      <c r="Q36" s="39"/>
      <c r="R36" s="3"/>
      <c r="S36" s="18">
        <f t="shared" si="0"/>
        <v>267</v>
      </c>
      <c r="T36" s="3"/>
      <c r="U36" s="39">
        <v>6</v>
      </c>
      <c r="V36" s="3"/>
      <c r="W36" s="18">
        <f t="shared" si="1"/>
        <v>261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'[1]Galea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 t="s">
        <v>160</v>
      </c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'[1]Galea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'[1]Galea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'[1]Galea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217</v>
      </c>
      <c r="E41" s="16"/>
      <c r="F41" s="3"/>
      <c r="G41" s="37">
        <f>'[1]Galea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'[1]Galea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'[1]Galea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284</v>
      </c>
      <c r="H45" s="18"/>
      <c r="I45" s="21">
        <f>SUM(I23:I43)</f>
        <v>132</v>
      </c>
      <c r="J45" s="18"/>
      <c r="K45" s="21">
        <f>SUM(K23:K43)</f>
        <v>0</v>
      </c>
      <c r="L45" s="18"/>
      <c r="M45" s="21">
        <f>SUM(M23:M43)</f>
        <v>114</v>
      </c>
      <c r="N45" s="18"/>
      <c r="O45" s="21">
        <f>SUM(O23:O43)</f>
        <v>1</v>
      </c>
      <c r="P45" s="18"/>
      <c r="Q45" s="21">
        <f>SUM(Q23:Q43)</f>
        <v>1</v>
      </c>
      <c r="R45" s="18"/>
      <c r="S45" s="21">
        <f>SUM(S23:S43)</f>
        <v>302</v>
      </c>
      <c r="T45" s="18"/>
      <c r="U45" s="21">
        <f>SUM(U23:U43)</f>
        <v>10</v>
      </c>
      <c r="V45" s="18"/>
      <c r="W45" s="21">
        <f>SUM(W23:W43)</f>
        <v>292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7" t="s">
        <v>14</v>
      </c>
      <c r="D53" s="117"/>
      <c r="E53" s="11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PageLayoutView="0" workbookViewId="0" topLeftCell="A19">
      <selection activeCell="M28" sqref="M28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71093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118" t="s">
        <v>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ht="6" customHeight="1"/>
    <row r="4" spans="2:22" ht="15.75" customHeight="1">
      <c r="B4" s="119" t="s">
        <v>176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2:22" ht="11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ht="4.5" customHeight="1"/>
    <row r="7" spans="2:22" ht="11.25" customHeight="1" hidden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2021</v>
      </c>
      <c r="I9" s="3"/>
      <c r="L9" s="3"/>
      <c r="M9" s="3"/>
      <c r="P9" s="3"/>
      <c r="Q9" s="3"/>
    </row>
    <row r="10" ht="3.75" customHeight="1"/>
    <row r="11" spans="2:22" ht="106.5" customHeight="1">
      <c r="B11" s="121" t="s">
        <v>71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ht="6.75" customHeight="1" hidden="1"/>
    <row r="13" spans="2:22" ht="10.5" customHeight="1">
      <c r="B13" s="123" t="s">
        <v>61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'[1]Frendo Dimech D.'!$S$23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'[1]Frendo Dimech D.'!$S$24</f>
        <v>75</v>
      </c>
      <c r="H24" s="3"/>
      <c r="I24" s="39">
        <v>5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80</v>
      </c>
      <c r="T24" s="3"/>
      <c r="U24" s="39">
        <v>15</v>
      </c>
      <c r="V24" s="3"/>
      <c r="W24" s="18">
        <f aca="true" t="shared" si="0" ref="W24:W39">IF(ISNUMBER(S24),S24,0)-IF(ISNUMBER(U24),U24,0)</f>
        <v>65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'[1]Frendo Dimech D.'!$S$25</f>
        <v>10</v>
      </c>
      <c r="H25" s="3"/>
      <c r="I25" s="39">
        <v>5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12</v>
      </c>
      <c r="T25" s="3"/>
      <c r="U25" s="39"/>
      <c r="V25" s="3"/>
      <c r="W25" s="18">
        <f t="shared" si="0"/>
        <v>12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'[1]Frendo Dimech D.'!$S$26</f>
        <v>5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5</v>
      </c>
      <c r="T26" s="3"/>
      <c r="U26" s="39">
        <v>5</v>
      </c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'[1]Frendo Dimech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'[1]Frendo Dimech D.'!$S$28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'[1]Frendo Dimech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'[1]Frendo Dimech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'[1]Frendo Dimech D.'!$S$31</f>
        <v>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</v>
      </c>
      <c r="T31" s="3"/>
      <c r="U31" s="39">
        <v>1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'[1]Frendo Dimech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'[1]Frendo Dimech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'[1]Frendo Dimech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'[1]Frendo Dimech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'[1]Frendo Dimech D.'!$S$36</f>
        <v>85</v>
      </c>
      <c r="H36" s="3"/>
      <c r="I36" s="39">
        <v>55</v>
      </c>
      <c r="J36" s="3"/>
      <c r="K36" s="39"/>
      <c r="L36" s="3"/>
      <c r="M36" s="39">
        <v>61</v>
      </c>
      <c r="N36" s="3"/>
      <c r="O36" s="39"/>
      <c r="P36" s="3"/>
      <c r="Q36" s="39"/>
      <c r="R36" s="3"/>
      <c r="S36" s="18">
        <f t="shared" si="1"/>
        <v>79</v>
      </c>
      <c r="T36" s="3"/>
      <c r="U36" s="39"/>
      <c r="V36" s="3"/>
      <c r="W36" s="18">
        <f>IF(ISNUMBER(S36),S36,0)-IF(ISNUMBER(U36),U36,0)</f>
        <v>79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'[1]Frendo Dimech D.'!$S$37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'[1]Frendo Dimech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'[1]Frendo Dimech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'[1]Frendo Dimech D.'!$S$40</f>
        <v>5</v>
      </c>
      <c r="H40" s="3"/>
      <c r="I40" s="39">
        <v>2</v>
      </c>
      <c r="J40" s="3"/>
      <c r="K40" s="39"/>
      <c r="L40" s="3"/>
      <c r="M40" s="39">
        <v>0</v>
      </c>
      <c r="N40" s="3"/>
      <c r="O40" s="39"/>
      <c r="P40" s="3"/>
      <c r="Q40" s="39"/>
      <c r="R40" s="3"/>
      <c r="S40" s="18">
        <f t="shared" si="1"/>
        <v>7</v>
      </c>
      <c r="T40" s="3"/>
      <c r="U40" s="39"/>
      <c r="V40" s="3"/>
      <c r="W40" s="18">
        <f>IF(ISNUMBER(S40),S40,0)-IF(ISNUMBER(U40),U40,0)</f>
        <v>7</v>
      </c>
      <c r="X40" s="19"/>
    </row>
    <row r="41" spans="2:24" ht="15.75" customHeight="1">
      <c r="B41" s="15"/>
      <c r="C41" s="16">
        <v>19</v>
      </c>
      <c r="D41" s="16" t="s">
        <v>217</v>
      </c>
      <c r="E41" s="16"/>
      <c r="F41" s="3"/>
      <c r="G41" s="37">
        <f>'[1]Frendo Dimech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'[1]Frendo Dimech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'[1]Frendo Dimech D.'!$S$43</f>
        <v>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3</v>
      </c>
      <c r="T43" s="3"/>
      <c r="U43" s="39">
        <v>3</v>
      </c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184</v>
      </c>
      <c r="H45" s="18"/>
      <c r="I45" s="21">
        <f>SUM(I22:I43)</f>
        <v>67</v>
      </c>
      <c r="J45" s="18"/>
      <c r="K45" s="21">
        <f>SUM(K23:K43)</f>
        <v>0</v>
      </c>
      <c r="L45" s="18"/>
      <c r="M45" s="21">
        <f>SUM(M22:M43)</f>
        <v>64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187</v>
      </c>
      <c r="T45" s="18"/>
      <c r="U45" s="21">
        <f>SUM(U22:U43)</f>
        <v>24</v>
      </c>
      <c r="V45" s="18"/>
      <c r="W45" s="21">
        <f>SUM(W22:W43)</f>
        <v>163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7" t="s">
        <v>14</v>
      </c>
      <c r="D53" s="117"/>
      <c r="E53" s="11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19">
      <selection activeCell="M28" sqref="M28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71093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118" t="s">
        <v>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ht="6" customHeight="1"/>
    <row r="4" spans="2:22" ht="15.75" customHeight="1">
      <c r="B4" s="119" t="s">
        <v>196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2:22" ht="11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ht="4.5" customHeight="1"/>
    <row r="7" spans="2:22" ht="11.25" customHeight="1" hidden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Jannar 2021</v>
      </c>
      <c r="I9" s="3"/>
      <c r="L9" s="3"/>
      <c r="M9" s="3"/>
      <c r="P9" s="3"/>
      <c r="Q9" s="3"/>
    </row>
    <row r="10" ht="3.75" customHeight="1"/>
    <row r="11" spans="2:22" ht="106.5" customHeight="1">
      <c r="B11" s="121" t="s">
        <v>71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ht="6.75" customHeight="1" hidden="1"/>
    <row r="13" spans="2:22" ht="10.5" customHeight="1">
      <c r="B13" s="123" t="s">
        <v>61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202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'[1]Rachel Montebello'!$S$23</f>
        <v>1</v>
      </c>
      <c r="H23" s="3"/>
      <c r="I23" s="38">
        <v>2</v>
      </c>
      <c r="J23" s="3"/>
      <c r="K23" s="38"/>
      <c r="L23" s="3"/>
      <c r="M23" s="38">
        <v>3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'[1]Rachel Montebello'!$S$24</f>
        <v>186</v>
      </c>
      <c r="H24" s="3"/>
      <c r="I24" s="39">
        <v>4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188</v>
      </c>
      <c r="T24" s="3"/>
      <c r="U24" s="39">
        <v>85</v>
      </c>
      <c r="V24" s="3"/>
      <c r="W24" s="18">
        <f aca="true" t="shared" si="0" ref="W24:W39">IF(ISNUMBER(S24),S24,0)-IF(ISNUMBER(U24),U24,0)</f>
        <v>103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'[1]Rachel Montebello'!$S$25</f>
        <v>74</v>
      </c>
      <c r="H25" s="3"/>
      <c r="I25" s="39"/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70</v>
      </c>
      <c r="T25" s="3"/>
      <c r="U25" s="39"/>
      <c r="V25" s="3"/>
      <c r="W25" s="18">
        <f t="shared" si="0"/>
        <v>70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'[1]Rachel Montebello'!$S$26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'[1]Rachel Montebello'!$S$27</f>
        <v>19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19</v>
      </c>
      <c r="T27" s="3"/>
      <c r="U27" s="39">
        <v>19</v>
      </c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'[1]Rachel Montebello'!$S$28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'[1]Rachel Montebello'!$S$29</f>
        <v>1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1</v>
      </c>
      <c r="T29" s="3"/>
      <c r="U29" s="39"/>
      <c r="V29" s="3"/>
      <c r="W29" s="18">
        <f t="shared" si="0"/>
        <v>1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'[1]Rachel Montebello'!$S$30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'[1]Rachel Montebello'!$S$31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'[1]Rachel Montebello'!$S$32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'[1]Rachel Montebello'!$S$33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'[1]Rachel Montebello'!$S$34</f>
        <v>7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7</v>
      </c>
      <c r="T34" s="3"/>
      <c r="U34" s="39">
        <v>7</v>
      </c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'[1]Rachel Montebello'!$S$35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'[1]Rachel Montebello'!$S$36</f>
        <v>32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32</v>
      </c>
      <c r="T36" s="3"/>
      <c r="U36" s="39">
        <v>32</v>
      </c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'[1]Rachel Montebello'!$S$37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'[1]Rachel Montebello'!$S$38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'[1]Rachel Montebello'!$S$39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'[1]Rachel Montebello'!$S$40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217</v>
      </c>
      <c r="E41" s="16"/>
      <c r="F41" s="3"/>
      <c r="G41" s="37">
        <f>'[1]Rachel Montebello'!$S$41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'[1]Rachel Montebello'!$S$42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'[1]Rachel Montebello'!$S$43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320</v>
      </c>
      <c r="H45" s="18"/>
      <c r="I45" s="21">
        <f>SUM(I22:I43)</f>
        <v>6</v>
      </c>
      <c r="J45" s="18"/>
      <c r="K45" s="21">
        <f>SUM(K23:K43)</f>
        <v>0</v>
      </c>
      <c r="L45" s="18"/>
      <c r="M45" s="21">
        <f>SUM(M23:M43)</f>
        <v>9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317</v>
      </c>
      <c r="T45" s="18"/>
      <c r="U45" s="21">
        <f>SUM(U22:U43)</f>
        <v>143</v>
      </c>
      <c r="V45" s="18"/>
      <c r="W45" s="21">
        <f>SUM(W22:W43)</f>
        <v>174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7" t="s">
        <v>14</v>
      </c>
      <c r="D53" s="117"/>
      <c r="E53" s="11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18">
      <selection activeCell="M28" sqref="M28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71093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8515625" style="1" customWidth="1"/>
    <col min="24" max="24" width="1.7109375" style="1" customWidth="1"/>
    <col min="25" max="16384" width="9.140625" style="1" customWidth="1"/>
  </cols>
  <sheetData>
    <row r="1" ht="12.75" hidden="1"/>
    <row r="2" spans="2:22" ht="18">
      <c r="B2" s="118" t="s">
        <v>15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ht="6" customHeight="1"/>
    <row r="4" spans="2:22" ht="15.75" customHeight="1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2:22" ht="11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2:22" ht="11.25" customHeight="1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2:22" ht="11.25" customHeight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4.5" customHeight="1"/>
    <row r="9" spans="2:22" ht="11.25" customHeight="1" hidden="1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Jannar 2021</v>
      </c>
      <c r="I11" s="3"/>
      <c r="L11" s="3"/>
      <c r="M11" s="3"/>
      <c r="P11" s="3"/>
      <c r="Q11" s="3"/>
    </row>
    <row r="12" ht="3.75" customHeight="1"/>
    <row r="13" spans="2:22" ht="106.5" customHeight="1">
      <c r="B13" s="121" t="s">
        <v>71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</row>
    <row r="14" ht="6.75" customHeight="1" hidden="1"/>
    <row r="15" spans="2:22" ht="10.5" customHeight="1">
      <c r="B15" s="123" t="s">
        <v>61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132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208</v>
      </c>
      <c r="E27" s="16"/>
      <c r="F27" s="3"/>
      <c r="G27" s="16">
        <f>'[1]Kriminal (Superjuri)'!$S$27</f>
        <v>20</v>
      </c>
      <c r="H27" s="3"/>
      <c r="I27" s="17"/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20</v>
      </c>
      <c r="T27" s="3"/>
      <c r="U27" s="17"/>
      <c r="V27" s="3"/>
      <c r="W27" s="18">
        <f>IF(ISNUMBER(S27),S27,0)-IF(ISNUMBER(U27),U27,0)</f>
        <v>20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 t="s">
        <v>59</v>
      </c>
      <c r="E29" s="16"/>
      <c r="F29" s="3"/>
      <c r="G29" s="16">
        <f>'[1]Kriminal (Superjuri)'!$S$29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189</v>
      </c>
      <c r="E31" s="16"/>
      <c r="F31" s="3"/>
      <c r="G31" s="16">
        <f>'[1]Kriminal (Superjuri)'!$S$31</f>
        <v>45</v>
      </c>
      <c r="H31" s="3"/>
      <c r="I31" s="17">
        <v>1</v>
      </c>
      <c r="J31" s="3"/>
      <c r="K31" s="17"/>
      <c r="L31" s="3"/>
      <c r="M31" s="17"/>
      <c r="N31" s="3"/>
      <c r="O31" s="17"/>
      <c r="P31" s="3"/>
      <c r="Q31" s="17">
        <v>1</v>
      </c>
      <c r="R31" s="3"/>
      <c r="S31" s="18">
        <f t="shared" si="0"/>
        <v>45</v>
      </c>
      <c r="T31" s="3"/>
      <c r="U31" s="17"/>
      <c r="V31" s="3"/>
      <c r="W31" s="18">
        <f>IF(ISNUMBER(S31),S31,0)-IF(ISNUMBER(U31),U31,0)</f>
        <v>45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/>
      <c r="E33" s="16"/>
      <c r="F33" s="3"/>
      <c r="G33" s="16">
        <f>'[1]Kriminal (Superjuri)'!$S$33</f>
        <v>0</v>
      </c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174</v>
      </c>
      <c r="E35" s="16"/>
      <c r="F35" s="3"/>
      <c r="G35" s="16">
        <f>'[1]Kriminal (Superjuri)'!$S$35</f>
        <v>1</v>
      </c>
      <c r="H35" s="3"/>
      <c r="I35" s="17"/>
      <c r="J35" s="3"/>
      <c r="K35" s="17"/>
      <c r="L35" s="3"/>
      <c r="M35" s="17"/>
      <c r="N35" s="3"/>
      <c r="O35" s="17">
        <v>1</v>
      </c>
      <c r="P35" s="3"/>
      <c r="Q35" s="17"/>
      <c r="R35" s="3"/>
      <c r="S35" s="18">
        <f t="shared" si="0"/>
        <v>2</v>
      </c>
      <c r="T35" s="3"/>
      <c r="U35" s="17"/>
      <c r="V35" s="3"/>
      <c r="W35" s="18">
        <f>IF(ISNUMBER(S35),S35,0)-IF(ISNUMBER(U35),U35,0)</f>
        <v>2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6">
        <v>7</v>
      </c>
      <c r="D37" s="16" t="s">
        <v>203</v>
      </c>
      <c r="E37" s="16"/>
      <c r="F37" s="3"/>
      <c r="G37" s="16">
        <f>'[1]Kriminal (Superjuri)'!$S$37</f>
        <v>23</v>
      </c>
      <c r="H37" s="3"/>
      <c r="I37" s="17">
        <v>1</v>
      </c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24</v>
      </c>
      <c r="T37" s="3"/>
      <c r="U37" s="17"/>
      <c r="V37" s="3"/>
      <c r="W37" s="18">
        <f>IF(ISNUMBER(S37),S37,0)-IF(ISNUMBER(U37),U37,0)</f>
        <v>24</v>
      </c>
      <c r="X37" s="19"/>
    </row>
    <row r="38" spans="2:24" ht="3.75" customHeight="1">
      <c r="B38" s="15"/>
      <c r="C38" s="3"/>
      <c r="D38" s="3"/>
      <c r="E38" s="3"/>
      <c r="F38" s="3"/>
      <c r="G38" s="3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(Superjuri)'!$S$39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/>
      <c r="D41" s="16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/>
      <c r="D43" s="16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SUM(G25:G43)</f>
        <v>89</v>
      </c>
      <c r="H45" s="18"/>
      <c r="I45" s="21">
        <f>SUM(I25:I43)</f>
        <v>2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1</v>
      </c>
      <c r="P45" s="18"/>
      <c r="Q45" s="21">
        <f>SUM(Q25:Q43)</f>
        <v>1</v>
      </c>
      <c r="R45" s="18"/>
      <c r="S45" s="21">
        <f>SUM(S25:S43)</f>
        <v>91</v>
      </c>
      <c r="T45" s="18"/>
      <c r="U45" s="21">
        <f>SUM(U25:U43)</f>
        <v>0</v>
      </c>
      <c r="V45" s="18"/>
      <c r="W45" s="21">
        <f>SUM(W25:W43)</f>
        <v>91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117" t="s">
        <v>14</v>
      </c>
      <c r="D51" s="117"/>
      <c r="E51" s="117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18">
      <selection activeCell="M28" sqref="M28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71093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710937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118" t="s">
        <v>16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ht="6" customHeight="1"/>
    <row r="4" spans="2:22" ht="15.75" customHeight="1">
      <c r="B4" s="119" t="s">
        <v>190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2:22" ht="11.25" customHeight="1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</row>
    <row r="6" spans="2:22" ht="11.25" customHeight="1"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</row>
    <row r="7" spans="2:22" ht="11.25" customHeight="1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</row>
    <row r="8" ht="4.5" customHeight="1"/>
    <row r="9" spans="2:22" ht="11.25" customHeight="1" hidden="1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Jannar 2021</v>
      </c>
      <c r="I11" s="3"/>
      <c r="L11" s="3"/>
      <c r="M11" s="3"/>
      <c r="P11" s="3"/>
      <c r="Q11" s="3"/>
    </row>
    <row r="12" ht="3.75" customHeight="1"/>
    <row r="13" spans="2:22" ht="106.5" customHeight="1">
      <c r="B13" s="121" t="s">
        <v>71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</row>
    <row r="14" ht="6.75" customHeight="1" hidden="1"/>
    <row r="15" spans="2:22" ht="10.5" customHeight="1">
      <c r="B15" s="123" t="s">
        <v>61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132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7" t="s">
        <v>188</v>
      </c>
      <c r="D25" s="17"/>
      <c r="E25" s="16"/>
      <c r="F25" s="3"/>
      <c r="G25" s="16">
        <f>'[1]Kriminal (Appelli 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7">
        <v>2</v>
      </c>
      <c r="D27" s="17" t="s">
        <v>211</v>
      </c>
      <c r="E27" s="16"/>
      <c r="F27" s="3"/>
      <c r="G27" s="16">
        <f>'[1]Kriminal (Appelli Superjuri)'!$S$27</f>
        <v>21</v>
      </c>
      <c r="H27" s="3"/>
      <c r="I27" s="17">
        <v>1</v>
      </c>
      <c r="J27" s="3"/>
      <c r="K27" s="17"/>
      <c r="L27" s="3"/>
      <c r="M27" s="17">
        <v>7</v>
      </c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15</v>
      </c>
      <c r="T27" s="3"/>
      <c r="U27" s="17">
        <v>2</v>
      </c>
      <c r="V27" s="3"/>
      <c r="W27" s="18">
        <f>IF(ISNUMBER(S27),S27,0)-IF(ISNUMBER(U27),U27,0)</f>
        <v>13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7"/>
      <c r="D29" s="17"/>
      <c r="E29" s="16"/>
      <c r="F29" s="3"/>
      <c r="G29" s="17"/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7"/>
      <c r="D31" s="17"/>
      <c r="E31" s="16"/>
      <c r="F31" s="3"/>
      <c r="G31" s="17"/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0</v>
      </c>
      <c r="T31" s="3"/>
      <c r="U31" s="17"/>
      <c r="V31" s="3"/>
      <c r="W31" s="18">
        <f>IF(ISNUMBER(S31),S31,0)-IF(ISNUMBER(U31),U31,0)</f>
        <v>0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7"/>
      <c r="D33" s="17"/>
      <c r="E33" s="16"/>
      <c r="F33" s="3"/>
      <c r="G33" s="17"/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7"/>
      <c r="D35" s="17"/>
      <c r="E35" s="16"/>
      <c r="F35" s="3"/>
      <c r="G35" s="17"/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0</v>
      </c>
      <c r="T35" s="3"/>
      <c r="U35" s="17"/>
      <c r="V35" s="3"/>
      <c r="W35" s="18">
        <f>IF(ISNUMBER(S35),S35,0)-IF(ISNUMBER(U35),U35,0)</f>
        <v>0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7"/>
      <c r="D37" s="17"/>
      <c r="E37" s="16"/>
      <c r="F37" s="3"/>
      <c r="G37" s="17"/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7"/>
      <c r="D39" s="17"/>
      <c r="E39" s="16"/>
      <c r="F39" s="3"/>
      <c r="G39" s="17"/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7"/>
      <c r="D41" s="17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7"/>
      <c r="D43" s="17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21</v>
      </c>
      <c r="H45" s="18"/>
      <c r="I45" s="21">
        <f>SUM(I25:I43)</f>
        <v>1</v>
      </c>
      <c r="J45" s="18"/>
      <c r="K45" s="21">
        <f>SUM(K25:K43)</f>
        <v>0</v>
      </c>
      <c r="L45" s="18"/>
      <c r="M45" s="21">
        <f>SUM(M25:M43)</f>
        <v>7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15</v>
      </c>
      <c r="T45" s="18"/>
      <c r="U45" s="21">
        <f>SUM(U25:U43)</f>
        <v>2</v>
      </c>
      <c r="V45" s="18"/>
      <c r="W45" s="21">
        <f>SUM(W25:W43)</f>
        <v>13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117" t="s">
        <v>14</v>
      </c>
      <c r="D51" s="117"/>
      <c r="E51" s="117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9.140625" style="49" customWidth="1"/>
    <col min="2" max="28" width="5.28125" style="49" customWidth="1"/>
    <col min="29" max="16384" width="9.00390625" style="49" customWidth="1"/>
  </cols>
  <sheetData>
    <row r="1" spans="1:28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ht="12.75"/>
    <row r="3" spans="1:27" ht="19.5" customHeight="1">
      <c r="A3" s="126" t="s">
        <v>154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2.75" customHeight="1">
      <c r="A4" s="128" t="s">
        <v>55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30" customFormat="1" ht="15" customHeight="1">
      <c r="A5" s="129" t="s">
        <v>58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 customHeight="1">
      <c r="A6" s="131" t="str">
        <f>CONCATENATE(Kriminal!G6," ",Kriminal!H6)</f>
        <v>Statistika Ghal Jannar 2021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5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55" t="s">
        <v>0</v>
      </c>
    </row>
    <row r="8" ht="12.75" customHeight="1"/>
    <row r="9" spans="2:28" ht="96" customHeight="1">
      <c r="B9" s="183" t="s">
        <v>166</v>
      </c>
      <c r="C9" s="184" t="s">
        <v>127</v>
      </c>
      <c r="D9" s="184"/>
      <c r="E9" s="184" t="s">
        <v>197</v>
      </c>
      <c r="F9" s="133" t="s">
        <v>181</v>
      </c>
      <c r="G9" s="133" t="s">
        <v>184</v>
      </c>
      <c r="H9" s="184" t="s">
        <v>68</v>
      </c>
      <c r="I9" s="184" t="s">
        <v>149</v>
      </c>
      <c r="J9" s="184" t="str">
        <f>'Introdotti(Mag-Malta)'!J9</f>
        <v>Nadine Lia</v>
      </c>
      <c r="K9" s="184" t="s">
        <v>200</v>
      </c>
      <c r="L9" s="184" t="s">
        <v>145</v>
      </c>
      <c r="M9" s="184" t="s">
        <v>169</v>
      </c>
      <c r="N9" s="184" t="s">
        <v>69</v>
      </c>
      <c r="O9" s="184" t="s">
        <v>150</v>
      </c>
      <c r="P9" s="184" t="s">
        <v>170</v>
      </c>
      <c r="Q9" s="184" t="s">
        <v>126</v>
      </c>
      <c r="R9" s="184" t="str">
        <f>'Introdotti(Mag-Malta)'!R9</f>
        <v>Victor George Axiaq</v>
      </c>
      <c r="S9" s="184"/>
      <c r="T9" s="184" t="s">
        <v>152</v>
      </c>
      <c r="U9" s="185"/>
      <c r="V9" s="185" t="s">
        <v>159</v>
      </c>
      <c r="W9" s="186" t="s">
        <v>178</v>
      </c>
      <c r="X9" s="135" t="s">
        <v>199</v>
      </c>
      <c r="Y9" s="187" t="s">
        <v>21</v>
      </c>
      <c r="Z9" s="137" t="s">
        <v>22</v>
      </c>
      <c r="AA9" s="188" t="s">
        <v>23</v>
      </c>
      <c r="AB9" s="139" t="s">
        <v>24</v>
      </c>
    </row>
    <row r="10" spans="1:28" ht="15.75" customHeight="1">
      <c r="A10" s="161" t="s">
        <v>32</v>
      </c>
      <c r="B10" s="141">
        <f>SUMIF('J. Demicoli'!$D$23:$D$43,A10,'J. Demicoli'!$M$23:$M$43)</f>
        <v>2</v>
      </c>
      <c r="C10" s="142">
        <f>SUMIF('Vella G.'!$D$23:$D$43,A10,'Vella G.'!$M$23:$M$43)</f>
        <v>2</v>
      </c>
      <c r="D10" s="142">
        <f>SUMIF('Depasquale F.'!$D$23:$D$43,A10,'Depasquale F.'!$M$23:$M$43)</f>
        <v>0</v>
      </c>
      <c r="E10" s="142">
        <f>SUMIF('Astrid-May Grima'!$D$23:$D$43,A10,'Astrid-May Grima'!$M$23:$M$43)</f>
        <v>0</v>
      </c>
      <c r="F10" s="142">
        <f>SUMIF('Farrugia Frendo C.'!$D$23:$D$43,A10,'Farrugia Frendo C.'!$M$23:$M$43)</f>
        <v>0</v>
      </c>
      <c r="G10" s="142">
        <f>SUMIF('Micallef Stafrace Y.'!$D$23:$D$43,A10,'Micallef Stafrace Y.'!$M$23:$M$43)</f>
        <v>0</v>
      </c>
      <c r="H10" s="142">
        <f>SUMIF('Demicoli A.'!$D$23:$D$43,A10,'Demicoli A.'!$M$23:$M$43)</f>
        <v>0</v>
      </c>
      <c r="I10" s="142">
        <f>SUMIF('Farrugia M.'!$D$23:$D$43,A10,'Farrugia M.'!$M$23:$M$43)</f>
        <v>0</v>
      </c>
      <c r="J10" s="142">
        <f>SUMIF('Nadine Lia'!$D$23:$D$43,A10,'Nadine Lia'!$M$23:$M$43)</f>
        <v>0</v>
      </c>
      <c r="K10" s="142">
        <f>SUMIF('Simone Grech'!$D$23:$D$43,A10,'Simone Grech'!$M$23:$M$43)</f>
        <v>0</v>
      </c>
      <c r="L10" s="142">
        <f>SUMIF('Camilleri N.'!$D$23:$D$43,A10,'Camilleri N.'!$M$23:$M$43)</f>
        <v>0</v>
      </c>
      <c r="M10" s="142">
        <f>SUMIF('J. Mifsud'!$D$23:$D$43,A10,'J. Mifsud'!$M$23:$M$43)</f>
        <v>2</v>
      </c>
      <c r="N10" s="142">
        <f>SUMIF('Clarke D.'!$D$23:$D$43,A10,'Clarke D.'!$M$23:$M$43)</f>
        <v>4</v>
      </c>
      <c r="O10" s="142">
        <f>SUMIF('Farrugia I.'!$D$23:$D$43,A10,'Farrugia I.'!$M$23:$M$43)</f>
        <v>0</v>
      </c>
      <c r="P10" s="142">
        <f>SUMIF('M. Vella'!$D$23:$D$43,A10,'M. Vella'!$M$23:$M$43)</f>
        <v>1</v>
      </c>
      <c r="Q10" s="142">
        <f>SUMIF('Stafrace Zammit C.'!$D$23:$D$43,A10,'Stafrace Zammit C.'!$M$23:$M$43)</f>
        <v>0</v>
      </c>
      <c r="R10" s="142">
        <f>SUMIF('Victor George Axiaq'!$D$23:$D$43,A10,'Victor George Axiaq'!$M$23:$M$43)</f>
        <v>1</v>
      </c>
      <c r="S10" s="142">
        <f>SUMIF('mag. 3'!$D$23:$D$43,A10,'mag. 3'!$M$23:$M$43)</f>
        <v>0</v>
      </c>
      <c r="T10" s="142">
        <f>SUMIF('Galea Sciberras N.'!$D$23:$D$43,A10,'Galea Sciberras N.'!$M$23:$M$43)</f>
        <v>4</v>
      </c>
      <c r="U10" s="142">
        <f>SUMIF('Bugeja A.'!$D$23:$D$43,A10,'Bugeja A.'!$M$23:$M$43)</f>
        <v>0</v>
      </c>
      <c r="V10" s="142">
        <f>SUMIF('Galea C.'!$D$23:$D$43,A10,'Galea C.'!$M$23:$M$43)</f>
        <v>0</v>
      </c>
      <c r="W10" s="142">
        <f>SUMIF('Frendo Dimech D.'!$D$23:$D$43,A10,'Frendo Dimech D.'!$M$23:$M$43)</f>
        <v>0</v>
      </c>
      <c r="X10" s="143">
        <f>SUMIF('Rachel Montebello'!$D$23:$D$43,A10,'Rachel Montebello'!$M$23:$M$43)</f>
        <v>3</v>
      </c>
      <c r="Y10" s="189">
        <f aca="true" t="shared" si="0" ref="Y10:Y30">SUM(B10:X10)</f>
        <v>19</v>
      </c>
      <c r="Z10" s="190">
        <f aca="true" t="shared" si="1" ref="Z10:Z26">Y10/$Y$31</f>
        <v>0.0231990231990232</v>
      </c>
      <c r="AA10" s="191"/>
      <c r="AB10" s="147"/>
    </row>
    <row r="11" spans="1:28" ht="15.75" customHeight="1">
      <c r="A11" s="192" t="s">
        <v>33</v>
      </c>
      <c r="B11" s="149">
        <f>SUMIF('J. Demicoli'!$D$23:$D$43,A11,'J. Demicoli'!$M$23:$M$43)</f>
        <v>0</v>
      </c>
      <c r="C11" s="143">
        <f>SUMIF('Vella G.'!$D$23:$D$43,A11,'Vella G.'!$M$23:$M$43)</f>
        <v>1</v>
      </c>
      <c r="D11" s="143">
        <f>SUMIF('Depasquale F.'!$D$23:$D$43,A11,'Depasquale F.'!$M$23:$M$43)</f>
        <v>0</v>
      </c>
      <c r="E11" s="143">
        <f>SUMIF('Astrid-May Grima'!$D$23:$D$43,A11,'Astrid-May Grima'!$M$23:$M$43)</f>
        <v>2</v>
      </c>
      <c r="F11" s="143">
        <f>SUMIF('Farrugia Frendo C.'!$D$23:$D$43,A11,'Farrugia Frendo C.'!$M$23:$M$43)</f>
        <v>3</v>
      </c>
      <c r="G11" s="143">
        <f>SUMIF('Micallef Stafrace Y.'!$D$23:$D$43,A11,'Micallef Stafrace Y.'!$M$23:$M$43)</f>
        <v>1</v>
      </c>
      <c r="H11" s="143">
        <f>SUMIF('Demicoli A.'!$D$23:$D$43,A11,'Demicoli A.'!$M$23:$M$43)</f>
        <v>0</v>
      </c>
      <c r="I11" s="143">
        <f>SUMIF('Farrugia M.'!$D$23:$D$43,A11,'Farrugia M.'!$M$23:$M$43)</f>
        <v>2</v>
      </c>
      <c r="J11" s="143">
        <f>SUMIF('Nadine Lia'!$D$23:$D$43,A11,'Nadine Lia'!$M$23:$M$43)</f>
        <v>3</v>
      </c>
      <c r="K11" s="143">
        <f>SUMIF('Simone Grech'!$D$23:$D$43,A11,'Simone Grech'!$M$23:$M$43)</f>
        <v>0</v>
      </c>
      <c r="L11" s="143">
        <f>SUMIF('Camilleri N.'!$D$23:$D$43,A11,'Camilleri N.'!$M$23:$M$43)</f>
        <v>1</v>
      </c>
      <c r="M11" s="143">
        <f>SUMIF('J. Mifsud'!$D$23:$D$43,A11,'J. Mifsud'!$M$23:$M$43)</f>
        <v>2</v>
      </c>
      <c r="N11" s="143">
        <f>SUMIF('Clarke D.'!$D$23:$D$43,A11,'Clarke D.'!$M$23:$M$43)</f>
        <v>3</v>
      </c>
      <c r="O11" s="143">
        <f>SUMIF('Farrugia I.'!$D$23:$D$43,A11,'Farrugia I.'!$M$23:$M$43)</f>
        <v>1</v>
      </c>
      <c r="P11" s="143">
        <f>SUMIF('M. Vella'!$D$23:$D$43,A11,'M. Vella'!$M$23:$M$43)</f>
        <v>6</v>
      </c>
      <c r="Q11" s="143">
        <f>SUMIF('Stafrace Zammit C.'!$D$23:$D$43,A11,'Stafrace Zammit C.'!$M$23:$M$43)</f>
        <v>9</v>
      </c>
      <c r="R11" s="143">
        <f>SUMIF('Victor George Axiaq'!$D$23:$D$43,A11,'Victor George Axiaq'!$M$23:$M$43)</f>
        <v>0</v>
      </c>
      <c r="S11" s="143">
        <f>SUMIF('mag. 3'!$D$23:$D$43,A11,'mag. 3'!$M$23:$M$43)</f>
        <v>0</v>
      </c>
      <c r="T11" s="143">
        <f>SUMIF('Galea Sciberras N.'!$D$23:$D$43,A11,'Galea Sciberras N.'!$M$23:$M$43)</f>
        <v>1</v>
      </c>
      <c r="U11" s="143">
        <f>SUMIF('Bugeja A.'!$D$23:$D$43,A11,'Bugeja A.'!$M$23:$M$43)</f>
        <v>0</v>
      </c>
      <c r="V11" s="143">
        <f>SUMIF('Galea C.'!$D$23:$D$43,A11,'Galea C.'!$M$23:$M$43)</f>
        <v>2</v>
      </c>
      <c r="W11" s="143">
        <f>SUMIF('Frendo Dimech D.'!$D$23:$D$43,A11,'Frendo Dimech D.'!$M$23:$M$43)</f>
        <v>0</v>
      </c>
      <c r="X11" s="143">
        <f>SUMIF('Rachel Montebello'!$D$23:$D$43,A11,'Rachel Montebello'!$M$23:$M$43)</f>
        <v>2</v>
      </c>
      <c r="Y11" s="193">
        <f t="shared" si="0"/>
        <v>39</v>
      </c>
      <c r="Z11" s="194">
        <f t="shared" si="1"/>
        <v>0.047619047619047616</v>
      </c>
      <c r="AA11" s="195"/>
      <c r="AB11" s="153"/>
    </row>
    <row r="12" spans="1:28" ht="15.75" customHeight="1">
      <c r="A12" s="196" t="s">
        <v>19</v>
      </c>
      <c r="B12" s="149">
        <f>SUMIF('J. Demicoli'!$D$23:$D$43,A12,'J. Demicoli'!$M$23:$M$43)</f>
        <v>5</v>
      </c>
      <c r="C12" s="143">
        <f>SUMIF('Vella G.'!$D$23:$D$43,A12,'Vella G.'!$M$23:$M$43)</f>
        <v>6</v>
      </c>
      <c r="D12" s="143">
        <f>SUMIF('Depasquale F.'!$D$23:$D$43,A12,'Depasquale F.'!$M$23:$M$43)</f>
        <v>0</v>
      </c>
      <c r="E12" s="143">
        <f>SUMIF('Astrid-May Grima'!$D$23:$D$43,A12,'Astrid-May Grima'!$M$23:$M$43)</f>
        <v>2</v>
      </c>
      <c r="F12" s="143">
        <f>SUMIF('Farrugia Frendo C.'!$D$23:$D$43,A12,'Farrugia Frendo C.'!$M$23:$M$43)</f>
        <v>9</v>
      </c>
      <c r="G12" s="143">
        <f>SUMIF('Micallef Stafrace Y.'!$D$23:$D$43,A12,'Micallef Stafrace Y.'!$M$23:$M$43)</f>
        <v>0</v>
      </c>
      <c r="H12" s="143">
        <f>SUMIF('Demicoli A.'!$D$23:$D$43,A12,'Demicoli A.'!$M$23:$M$43)</f>
        <v>0</v>
      </c>
      <c r="I12" s="143">
        <f>SUMIF('Farrugia M.'!$D$23:$D$43,A12,'Farrugia M.'!$M$23:$M$43)</f>
        <v>4</v>
      </c>
      <c r="J12" s="143">
        <f>SUMIF('Nadine Lia'!$D$23:$D$43,A12,'Nadine Lia'!$M$23:$M$43)</f>
        <v>8</v>
      </c>
      <c r="K12" s="143">
        <f>SUMIF('Simone Grech'!$D$23:$D$43,A12,'Simone Grech'!$M$23:$M$43)</f>
        <v>0</v>
      </c>
      <c r="L12" s="143">
        <f>SUMIF('Camilleri N.'!$D$23:$D$43,A12,'Camilleri N.'!$M$23:$M$43)</f>
        <v>3</v>
      </c>
      <c r="M12" s="143">
        <f>SUMIF('J. Mifsud'!$D$23:$D$43,A12,'J. Mifsud'!$M$23:$M$43)</f>
        <v>0</v>
      </c>
      <c r="N12" s="143">
        <f>SUMIF('Clarke D.'!$D$23:$D$43,A12,'Clarke D.'!$M$23:$M$43)</f>
        <v>5</v>
      </c>
      <c r="O12" s="143">
        <f>SUMIF('Farrugia I.'!$D$23:$D$43,A12,'Farrugia I.'!$M$23:$M$43)</f>
        <v>2</v>
      </c>
      <c r="P12" s="143">
        <f>SUMIF('M. Vella'!$D$23:$D$43,A12,'M. Vella'!$M$23:$M$43)</f>
        <v>2</v>
      </c>
      <c r="Q12" s="143">
        <f>SUMIF('Stafrace Zammit C.'!$D$23:$D$43,A12,'Stafrace Zammit C.'!$M$23:$M$43)</f>
        <v>9</v>
      </c>
      <c r="R12" s="143">
        <f>SUMIF('Victor George Axiaq'!$D$23:$D$43,A12,'Victor George Axiaq'!$M$23:$M$43)</f>
        <v>1</v>
      </c>
      <c r="S12" s="143">
        <f>SUMIF('mag. 3'!$D$23:$D$43,A12,'mag. 3'!$M$23:$M$43)</f>
        <v>0</v>
      </c>
      <c r="T12" s="143">
        <f>SUMIF('Galea Sciberras N.'!$D$23:$D$43,A12,'Galea Sciberras N.'!$M$23:$M$43)</f>
        <v>6</v>
      </c>
      <c r="U12" s="143">
        <f>SUMIF('Bugeja A.'!$D$23:$D$43,A12,'Bugeja A.'!$M$23:$M$43)</f>
        <v>0</v>
      </c>
      <c r="V12" s="143">
        <f>SUMIF('Galea C.'!$D$23:$D$43,A12,'Galea C.'!$M$23:$M$43)</f>
        <v>11</v>
      </c>
      <c r="W12" s="143">
        <f>SUMIF('Frendo Dimech D.'!$D$23:$D$43,A12,'Frendo Dimech D.'!$M$23:$M$43)</f>
        <v>3</v>
      </c>
      <c r="X12" s="156">
        <f>SUMIF('Rachel Montebello'!$D$23:$D$43,A12,'Rachel Montebello'!$M$23:$M$43)</f>
        <v>4</v>
      </c>
      <c r="Y12" s="197">
        <f t="shared" si="0"/>
        <v>80</v>
      </c>
      <c r="Z12" s="198">
        <f t="shared" si="1"/>
        <v>0.09768009768009768</v>
      </c>
      <c r="AA12" s="199">
        <f>SUM(Y10:Y12)</f>
        <v>138</v>
      </c>
      <c r="AB12" s="160">
        <f>AA12/$Y$31</f>
        <v>0.1684981684981685</v>
      </c>
    </row>
    <row r="13" spans="1:28" ht="15.75" customHeight="1">
      <c r="A13" s="161" t="s">
        <v>8</v>
      </c>
      <c r="B13" s="141">
        <f>SUMIF('J. Demicoli'!$D$23:$D$43,A13,'J. Demicoli'!$M$23:$M$43)</f>
        <v>0</v>
      </c>
      <c r="C13" s="142">
        <f>SUMIF('Vella G.'!$D$23:$D$43,A13,'Vella G.'!$M$23:$M$43)</f>
        <v>0</v>
      </c>
      <c r="D13" s="142">
        <f>SUMIF('Depasquale F.'!$D$23:$D$43,A13,'Depasquale F.'!$M$23:$M$43)</f>
        <v>0</v>
      </c>
      <c r="E13" s="142">
        <f>SUMIF('Astrid-May Grima'!$D$23:$D$43,A13,'Astrid-May Grima'!$M$23:$M$43)</f>
        <v>0</v>
      </c>
      <c r="F13" s="142">
        <f>SUMIF('Farrugia Frendo C.'!$D$23:$D$43,A13,'Farrugia Frendo C.'!$M$23:$M$43)</f>
        <v>0</v>
      </c>
      <c r="G13" s="142">
        <f>SUMIF('Micallef Stafrace Y.'!$D$23:$D$43,A13,'Micallef Stafrace Y.'!$M$23:$M$43)</f>
        <v>0</v>
      </c>
      <c r="H13" s="142">
        <f>SUMIF('Demicoli A.'!$D$23:$D$43,A13,'Demicoli A.'!$M$23:$M$43)</f>
        <v>0</v>
      </c>
      <c r="I13" s="142">
        <f>SUMIF('Farrugia M.'!$D$23:$D$43,A13,'Farrugia M.'!$M$23:$M$43)</f>
        <v>0</v>
      </c>
      <c r="J13" s="142">
        <f>SUMIF('Nadine Lia'!$D$23:$D$43,A13,'Nadine Lia'!$M$23:$M$43)</f>
        <v>0</v>
      </c>
      <c r="K13" s="142">
        <f>SUMIF('Simone Grech'!$D$23:$D$43,A13,'Simone Grech'!$M$23:$M$43)</f>
        <v>0</v>
      </c>
      <c r="L13" s="142">
        <f>SUMIF('Camilleri N.'!$D$23:$D$43,A13,'Camilleri N.'!$M$23:$M$43)</f>
        <v>0</v>
      </c>
      <c r="M13" s="142">
        <f>SUMIF('J. Mifsud'!$D$23:$D$43,A13,'J. Mifsud'!$M$23:$M$43)</f>
        <v>0</v>
      </c>
      <c r="N13" s="142">
        <f>SUMIF('Clarke D.'!$D$23:$D$43,A13,'Clarke D.'!$M$23:$M$43)</f>
        <v>0</v>
      </c>
      <c r="O13" s="142">
        <f>SUMIF('Farrugia I.'!$D$23:$D$43,A13,'Farrugia I.'!$M$23:$M$43)</f>
        <v>0</v>
      </c>
      <c r="P13" s="142">
        <f>SUMIF('M. Vella'!$D$23:$D$43,A13,'M. Vella'!$M$23:$M$43)</f>
        <v>0</v>
      </c>
      <c r="Q13" s="142">
        <f>SUMIF('Stafrace Zammit C.'!$D$23:$D$43,A13,'Stafrace Zammit C.'!$M$23:$M$43)</f>
        <v>0</v>
      </c>
      <c r="R13" s="142">
        <f>SUMIF('Victor George Axiaq'!$D$23:$D$43,A13,'Victor George Axiaq'!$M$23:$M$43)</f>
        <v>0</v>
      </c>
      <c r="S13" s="142">
        <f>SUMIF('mag. 3'!$D$23:$D$43,A13,'mag. 3'!$M$23:$M$43)</f>
        <v>0</v>
      </c>
      <c r="T13" s="142">
        <f>SUMIF('Galea Sciberras N.'!$D$23:$D$43,A13,'Galea Sciberras N.'!$M$23:$M$43)</f>
        <v>0</v>
      </c>
      <c r="U13" s="142">
        <f>SUMIF('Bugeja A.'!$D$23:$D$43,A13,'Bugeja A.'!$M$23:$M$43)</f>
        <v>0</v>
      </c>
      <c r="V13" s="142">
        <f>SUMIF('Galea C.'!$D$23:$D$43,A13,'Galea C.'!$M$23:$M$43)</f>
        <v>0</v>
      </c>
      <c r="W13" s="142">
        <f>SUMIF('Frendo Dimech D.'!$D$23:$D$43,A13,'Frendo Dimech D.'!$M$23:$M$43)</f>
        <v>0</v>
      </c>
      <c r="X13" s="143">
        <f>SUMIF('Rachel Montebello'!$D$23:$D$43,A13,'Rachel Montebello'!$M$23:$M$43)</f>
        <v>0</v>
      </c>
      <c r="Y13" s="189">
        <f t="shared" si="0"/>
        <v>0</v>
      </c>
      <c r="Z13" s="190">
        <f t="shared" si="1"/>
        <v>0</v>
      </c>
      <c r="AA13" s="191"/>
      <c r="AB13" s="147"/>
    </row>
    <row r="14" spans="1:28" ht="15.75" customHeight="1">
      <c r="A14" s="192" t="s">
        <v>70</v>
      </c>
      <c r="B14" s="149">
        <f>SUMIF('J. Demicoli'!$D$23:$D$43,A14,'J. Demicoli'!$M$23:$M$43)</f>
        <v>0</v>
      </c>
      <c r="C14" s="143">
        <f>SUMIF('Vella G.'!$D$23:$D$43,A14,'Vella G.'!$M$23:$M$43)</f>
        <v>0</v>
      </c>
      <c r="D14" s="143">
        <f>SUMIF('Depasquale F.'!$D$23:$D$43,A14,'Depasquale F.'!$M$23:$M$43)</f>
        <v>0</v>
      </c>
      <c r="E14" s="143">
        <f>SUMIF('Astrid-May Grima'!$D$23:$D$43,A14,'Astrid-May Grima'!$M$23:$M$43)</f>
        <v>0</v>
      </c>
      <c r="F14" s="143">
        <f>SUMIF('Farrugia Frendo C.'!$D$23:$D$43,A14,'Farrugia Frendo C.'!$M$23:$M$43)</f>
        <v>0</v>
      </c>
      <c r="G14" s="143">
        <f>SUMIF('Micallef Stafrace Y.'!$D$23:$D$43,A14,'Micallef Stafrace Y.'!$M$23:$M$43)</f>
        <v>0</v>
      </c>
      <c r="H14" s="143">
        <f>SUMIF('Demicoli A.'!$D$23:$D$43,A14,'Demicoli A.'!$M$23:$M$43)</f>
        <v>0</v>
      </c>
      <c r="I14" s="143">
        <f>SUMIF('Farrugia M.'!$D$23:$D$43,A14,'Farrugia M.'!$M$23:$M$43)</f>
        <v>0</v>
      </c>
      <c r="J14" s="143">
        <f>SUMIF('Nadine Lia'!$D$23:$D$43,A14,'Nadine Lia'!$M$23:$M$43)</f>
        <v>0</v>
      </c>
      <c r="K14" s="143">
        <f>SUMIF('Simone Grech'!$D$23:$D$43,A14,'Simone Grech'!$M$23:$M$43)</f>
        <v>0</v>
      </c>
      <c r="L14" s="143">
        <f>SUMIF('Camilleri N.'!$D$23:$D$43,A14,'Camilleri N.'!$M$23:$M$43)</f>
        <v>0</v>
      </c>
      <c r="M14" s="143">
        <f>SUMIF('J. Mifsud'!$D$23:$D$43,A14,'J. Mifsud'!$M$23:$M$43)</f>
        <v>0</v>
      </c>
      <c r="N14" s="143">
        <f>SUMIF('Clarke D.'!$D$23:$D$43,A14,'Clarke D.'!$M$23:$M$43)</f>
        <v>0</v>
      </c>
      <c r="O14" s="143">
        <f>SUMIF('Farrugia I.'!$D$23:$D$43,A14,'Farrugia I.'!$M$23:$M$43)</f>
        <v>0</v>
      </c>
      <c r="P14" s="143">
        <f>SUMIF('M. Vella'!$D$23:$D$43,A14,'M. Vella'!$M$23:$M$43)</f>
        <v>0</v>
      </c>
      <c r="Q14" s="143">
        <f>SUMIF('Stafrace Zammit C.'!$D$23:$D$43,A14,'Stafrace Zammit C.'!$M$23:$M$43)</f>
        <v>0</v>
      </c>
      <c r="R14" s="143">
        <f>SUMIF('Victor George Axiaq'!$D$23:$D$43,A14,'Victor George Axiaq'!$M$23:$M$43)</f>
        <v>0</v>
      </c>
      <c r="S14" s="143">
        <f>SUMIF('mag. 3'!$D$23:$D$43,A14,'mag. 3'!$M$23:$M$43)</f>
        <v>0</v>
      </c>
      <c r="T14" s="143">
        <f>SUMIF('Galea Sciberras N.'!$D$23:$D$43,A14,'Galea Sciberras N.'!$M$23:$M$43)</f>
        <v>0</v>
      </c>
      <c r="U14" s="143">
        <f>SUMIF('Bugeja A.'!$D$23:$D$43,A14,'Bugeja A.'!$M$23:$M$43)</f>
        <v>0</v>
      </c>
      <c r="V14" s="143">
        <f>SUMIF('Galea C.'!$D$23:$D$43,A14,'Galea C.'!$M$23:$M$43)</f>
        <v>0</v>
      </c>
      <c r="W14" s="143">
        <f>SUMIF('Frendo Dimech D.'!$D$23:$D$43,A14,'Frendo Dimech D.'!$M$23:$M$43)</f>
        <v>0</v>
      </c>
      <c r="X14" s="143">
        <f>SUMIF('Rachel Montebello'!$D$23:$D$43,A14,'Rachel Montebello'!$M$23:$M$43)</f>
        <v>0</v>
      </c>
      <c r="Y14" s="193">
        <f t="shared" si="0"/>
        <v>0</v>
      </c>
      <c r="Z14" s="194">
        <f t="shared" si="1"/>
        <v>0</v>
      </c>
      <c r="AA14" s="195"/>
      <c r="AB14" s="153"/>
    </row>
    <row r="15" spans="1:28" ht="15.75" customHeight="1">
      <c r="A15" s="196" t="s">
        <v>34</v>
      </c>
      <c r="B15" s="149">
        <f>SUMIF('J. Demicoli'!$D$23:$D$43,A15,'J. Demicoli'!$M$23:$M$43)</f>
        <v>0</v>
      </c>
      <c r="C15" s="143">
        <f>SUMIF('Vella G.'!$D$23:$D$43,A15,'Vella G.'!$M$23:$M$43)</f>
        <v>0</v>
      </c>
      <c r="D15" s="143">
        <f>SUMIF('Depasquale F.'!$D$23:$D$43,A15,'Depasquale F.'!$M$23:$M$43)</f>
        <v>0</v>
      </c>
      <c r="E15" s="143">
        <f>SUMIF('Astrid-May Grima'!$D$23:$D$43,A15,'Astrid-May Grima'!$M$23:$M$43)</f>
        <v>0</v>
      </c>
      <c r="F15" s="143">
        <f>SUMIF('Farrugia Frendo C.'!$D$23:$D$43,A15,'Farrugia Frendo C.'!$M$23:$M$43)</f>
        <v>0</v>
      </c>
      <c r="G15" s="143">
        <f>SUMIF('Micallef Stafrace Y.'!$D$23:$D$43,A15,'Micallef Stafrace Y.'!$M$23:$M$43)</f>
        <v>48</v>
      </c>
      <c r="H15" s="143">
        <f>SUMIF('Demicoli A.'!$D$23:$D$43,A15,'Demicoli A.'!$M$23:$M$43)</f>
        <v>0</v>
      </c>
      <c r="I15" s="143">
        <f>SUMIF('Farrugia M.'!$D$23:$D$43,A15,'Farrugia M.'!$M$23:$M$43)</f>
        <v>0</v>
      </c>
      <c r="J15" s="143">
        <f>SUMIF('Nadine Lia'!$D$23:$D$43,A15,'Nadine Lia'!$M$23:$M$43)</f>
        <v>0</v>
      </c>
      <c r="K15" s="143">
        <f>SUMIF('Simone Grech'!$D$23:$D$43,A15,'Simone Grech'!$M$23:$M$43)</f>
        <v>0</v>
      </c>
      <c r="L15" s="143">
        <f>SUMIF('Camilleri N.'!$D$23:$D$43,A15,'Camilleri N.'!$M$23:$M$43)</f>
        <v>0</v>
      </c>
      <c r="M15" s="143">
        <f>SUMIF('J. Mifsud'!$D$23:$D$43,A15,'J. Mifsud'!$M$23:$M$43)</f>
        <v>0</v>
      </c>
      <c r="N15" s="143">
        <f>SUMIF('Clarke D.'!$D$23:$D$43,A15,'Clarke D.'!$M$23:$M$43)</f>
        <v>0</v>
      </c>
      <c r="O15" s="143">
        <f>SUMIF('Farrugia I.'!$D$23:$D$43,A15,'Farrugia I.'!$M$23:$M$43)</f>
        <v>0</v>
      </c>
      <c r="P15" s="143">
        <f>SUMIF('M. Vella'!$D$23:$D$43,A15,'M. Vella'!$M$23:$M$43)</f>
        <v>0</v>
      </c>
      <c r="Q15" s="143">
        <f>SUMIF('Stafrace Zammit C.'!$D$23:$D$43,A15,'Stafrace Zammit C.'!$M$23:$M$43)</f>
        <v>0</v>
      </c>
      <c r="R15" s="143">
        <f>SUMIF('Victor George Axiaq'!$D$23:$D$43,A15,'Victor George Axiaq'!$M$23:$M$43)</f>
        <v>0</v>
      </c>
      <c r="S15" s="143">
        <f>SUMIF('mag. 3'!$D$23:$D$43,A15,'mag. 3'!$M$23:$M$43)</f>
        <v>0</v>
      </c>
      <c r="T15" s="143">
        <f>SUMIF('Galea Sciberras N.'!$D$23:$D$43,A15,'Galea Sciberras N.'!$M$23:$M$43)</f>
        <v>0</v>
      </c>
      <c r="U15" s="143">
        <f>SUMIF('Bugeja A.'!$D$23:$D$43,A15,'Bugeja A.'!$M$23:$M$43)</f>
        <v>0</v>
      </c>
      <c r="V15" s="143">
        <f>SUMIF('Galea C.'!$D$23:$D$43,A15,'Galea C.'!$M$23:$M$43)</f>
        <v>0</v>
      </c>
      <c r="W15" s="143">
        <f>SUMIF('Frendo Dimech D.'!$D$23:$D$43,A15,'Frendo Dimech D.'!$M$23:$M$43)</f>
        <v>0</v>
      </c>
      <c r="X15" s="156">
        <f>SUMIF('Rachel Montebello'!$D$23:$D$43,A15,'Rachel Montebello'!$M$23:$M$43)</f>
        <v>0</v>
      </c>
      <c r="Y15" s="197">
        <f t="shared" si="0"/>
        <v>48</v>
      </c>
      <c r="Z15" s="198">
        <f t="shared" si="1"/>
        <v>0.05860805860805861</v>
      </c>
      <c r="AA15" s="199">
        <f>SUM(Y13:Y15)</f>
        <v>48</v>
      </c>
      <c r="AB15" s="160">
        <f>AA15/$Y$31</f>
        <v>0.05860805860805861</v>
      </c>
    </row>
    <row r="16" spans="1:28" ht="15.75" customHeight="1">
      <c r="A16" s="161" t="s">
        <v>9</v>
      </c>
      <c r="B16" s="141">
        <f>SUMIF('J. Demicoli'!$D$23:$D$43,A16,'J. Demicoli'!$M$23:$M$43)</f>
        <v>0</v>
      </c>
      <c r="C16" s="142">
        <f>SUMIF('Vella G.'!$D$23:$D$43,A16,'Vella G.'!$M$23:$M$43)</f>
        <v>0</v>
      </c>
      <c r="D16" s="142">
        <f>SUMIF('Depasquale F.'!$D$23:$D$43,A16,'Depasquale F.'!$M$23:$M$43)</f>
        <v>0</v>
      </c>
      <c r="E16" s="142">
        <f>SUMIF('Astrid-May Grima'!$D$23:$D$43,A16,'Astrid-May Grima'!$M$23:$M$43)</f>
        <v>0</v>
      </c>
      <c r="F16" s="142">
        <f>SUMIF('Farrugia Frendo C.'!$D$23:$D$43,A16,'Farrugia Frendo C.'!$M$23:$M$43)</f>
        <v>0</v>
      </c>
      <c r="G16" s="142">
        <f>SUMIF('Micallef Stafrace Y.'!$D$23:$D$43,A16,'Micallef Stafrace Y.'!$M$23:$M$43)</f>
        <v>0</v>
      </c>
      <c r="H16" s="142">
        <f>SUMIF('Demicoli A.'!$D$23:$D$43,A16,'Demicoli A.'!$M$23:$M$43)</f>
        <v>0</v>
      </c>
      <c r="I16" s="142">
        <f>SUMIF('Farrugia M.'!$D$23:$D$43,A16,'Farrugia M.'!$M$23:$M$43)</f>
        <v>0</v>
      </c>
      <c r="J16" s="142">
        <f>SUMIF('Nadine Lia'!$D$23:$D$43,A16,'Nadine Lia'!$M$23:$M$43)</f>
        <v>0</v>
      </c>
      <c r="K16" s="142">
        <f>SUMIF('Simone Grech'!$D$23:$D$43,A16,'Simone Grech'!$M$23:$M$43)</f>
        <v>0</v>
      </c>
      <c r="L16" s="142">
        <f>SUMIF('Camilleri N.'!$D$23:$D$43,A16,'Camilleri N.'!$M$23:$M$43)</f>
        <v>0</v>
      </c>
      <c r="M16" s="142">
        <f>SUMIF('J. Mifsud'!$D$23:$D$43,A16,'J. Mifsud'!$M$23:$M$43)</f>
        <v>0</v>
      </c>
      <c r="N16" s="142">
        <f>SUMIF('Clarke D.'!$D$23:$D$43,A16,'Clarke D.'!$M$23:$M$43)</f>
        <v>0</v>
      </c>
      <c r="O16" s="142">
        <f>SUMIF('Farrugia I.'!$D$23:$D$43,A16,'Farrugia I.'!$M$23:$M$43)</f>
        <v>0</v>
      </c>
      <c r="P16" s="142">
        <f>SUMIF('M. Vella'!$D$23:$D$43,A16,'M. Vella'!$M$23:$M$43)</f>
        <v>0</v>
      </c>
      <c r="Q16" s="142">
        <f>SUMIF('Stafrace Zammit C.'!$D$23:$D$43,A16,'Stafrace Zammit C.'!$M$23:$M$43)</f>
        <v>0</v>
      </c>
      <c r="R16" s="142">
        <f>SUMIF('Victor George Axiaq'!$D$23:$D$43,A16,'Victor George Axiaq'!$M$23:$M$43)</f>
        <v>0</v>
      </c>
      <c r="S16" s="142">
        <f>SUMIF('mag. 3'!$D$23:$D$43,A16,'mag. 3'!$M$23:$M$43)</f>
        <v>0</v>
      </c>
      <c r="T16" s="142">
        <f>SUMIF('Galea Sciberras N.'!$D$23:$D$43,A16,'Galea Sciberras N.'!$M$23:$M$43)</f>
        <v>0</v>
      </c>
      <c r="U16" s="142">
        <f>SUMIF('Bugeja A.'!$D$23:$D$43,A16,'Bugeja A.'!$M$23:$M$43)</f>
        <v>0</v>
      </c>
      <c r="V16" s="142">
        <f>SUMIF('Galea C.'!$D$23:$D$43,A16,'Galea C.'!$M$23:$M$43)</f>
        <v>0</v>
      </c>
      <c r="W16" s="142">
        <f>SUMIF('Frendo Dimech D.'!$D$23:$D$43,A16,'Frendo Dimech D.'!$M$23:$M$43)</f>
        <v>0</v>
      </c>
      <c r="X16" s="143">
        <f>SUMIF('Rachel Montebello'!$D$23:$D$43,A16,'Rachel Montebello'!$M$23:$M$43)</f>
        <v>0</v>
      </c>
      <c r="Y16" s="189">
        <f t="shared" si="0"/>
        <v>0</v>
      </c>
      <c r="Z16" s="190">
        <f t="shared" si="1"/>
        <v>0</v>
      </c>
      <c r="AA16" s="191"/>
      <c r="AB16" s="147"/>
    </row>
    <row r="17" spans="1:28" ht="15.75" customHeight="1">
      <c r="A17" s="192" t="s">
        <v>35</v>
      </c>
      <c r="B17" s="149">
        <f>SUMIF('J. Demicoli'!$D$23:$D$43,A17,'J. Demicoli'!$M$23:$M$43)</f>
        <v>0</v>
      </c>
      <c r="C17" s="143">
        <f>SUMIF('Vella G.'!$D$23:$D$43,A17,'Vella G.'!$M$23:$M$43)</f>
        <v>0</v>
      </c>
      <c r="D17" s="143">
        <f>SUMIF('Depasquale F.'!$D$23:$D$43,A17,'Depasquale F.'!$M$23:$M$43)</f>
        <v>0</v>
      </c>
      <c r="E17" s="143">
        <f>SUMIF('Astrid-May Grima'!$D$23:$D$43,A17,'Astrid-May Grima'!$M$23:$M$43)</f>
        <v>0</v>
      </c>
      <c r="F17" s="143">
        <f>SUMIF('Farrugia Frendo C.'!$D$23:$D$43,A17,'Farrugia Frendo C.'!$M$23:$M$43)</f>
        <v>0</v>
      </c>
      <c r="G17" s="143">
        <f>SUMIF('Micallef Stafrace Y.'!$D$23:$D$43,A17,'Micallef Stafrace Y.'!$M$23:$M$43)</f>
        <v>0</v>
      </c>
      <c r="H17" s="143">
        <f>SUMIF('Demicoli A.'!$D$23:$D$43,A17,'Demicoli A.'!$M$23:$M$43)</f>
        <v>0</v>
      </c>
      <c r="I17" s="143">
        <f>SUMIF('Farrugia M.'!$D$23:$D$43,A17,'Farrugia M.'!$M$23:$M$43)</f>
        <v>0</v>
      </c>
      <c r="J17" s="143">
        <f>SUMIF('Nadine Lia'!$D$23:$D$43,A17,'Nadine Lia'!$M$23:$M$43)</f>
        <v>0</v>
      </c>
      <c r="K17" s="143">
        <f>SUMIF('Simone Grech'!$D$23:$D$43,A17,'Simone Grech'!$M$23:$M$43)</f>
        <v>0</v>
      </c>
      <c r="L17" s="143">
        <f>SUMIF('Camilleri N.'!$D$23:$D$43,A17,'Camilleri N.'!$M$23:$M$43)</f>
        <v>0</v>
      </c>
      <c r="M17" s="143">
        <f>SUMIF('J. Mifsud'!$D$23:$D$43,A17,'J. Mifsud'!$M$23:$M$43)</f>
        <v>0</v>
      </c>
      <c r="N17" s="143">
        <f>SUMIF('Clarke D.'!$D$23:$D$43,A17,'Clarke D.'!$M$23:$M$43)</f>
        <v>0</v>
      </c>
      <c r="O17" s="143">
        <f>SUMIF('Farrugia I.'!$D$23:$D$43,A17,'Farrugia I.'!$M$23:$M$43)</f>
        <v>0</v>
      </c>
      <c r="P17" s="143">
        <f>SUMIF('M. Vella'!$D$23:$D$43,A17,'M. Vella'!$M$23:$M$43)</f>
        <v>0</v>
      </c>
      <c r="Q17" s="143">
        <f>SUMIF('Stafrace Zammit C.'!$D$23:$D$43,A17,'Stafrace Zammit C.'!$M$23:$M$43)</f>
        <v>0</v>
      </c>
      <c r="R17" s="143">
        <f>SUMIF('Victor George Axiaq'!$D$23:$D$43,A17,'Victor George Axiaq'!$M$23:$M$43)</f>
        <v>0</v>
      </c>
      <c r="S17" s="143">
        <f>SUMIF('mag. 3'!$D$23:$D$43,A17,'mag. 3'!$M$23:$M$43)</f>
        <v>0</v>
      </c>
      <c r="T17" s="143">
        <f>SUMIF('Galea Sciberras N.'!$D$23:$D$43,A17,'Galea Sciberras N.'!$M$23:$M$43)</f>
        <v>0</v>
      </c>
      <c r="U17" s="143">
        <f>SUMIF('Bugeja A.'!$D$23:$D$43,A17,'Bugeja A.'!$M$23:$M$43)</f>
        <v>0</v>
      </c>
      <c r="V17" s="143">
        <f>SUMIF('Galea C.'!$D$23:$D$43,A17,'Galea C.'!$M$23:$M$43)</f>
        <v>0</v>
      </c>
      <c r="W17" s="143">
        <f>SUMIF('Frendo Dimech D.'!$D$23:$D$43,A17,'Frendo Dimech D.'!$M$23:$M$43)</f>
        <v>0</v>
      </c>
      <c r="X17" s="143">
        <f>SUMIF('Rachel Montebello'!$D$23:$D$43,A17,'Rachel Montebello'!$M$23:$M$43)</f>
        <v>0</v>
      </c>
      <c r="Y17" s="193">
        <f t="shared" si="0"/>
        <v>0</v>
      </c>
      <c r="Z17" s="194">
        <f t="shared" si="1"/>
        <v>0</v>
      </c>
      <c r="AA17" s="195"/>
      <c r="AB17" s="153"/>
    </row>
    <row r="18" spans="1:28" ht="15.75" customHeight="1">
      <c r="A18" s="192" t="s">
        <v>36</v>
      </c>
      <c r="B18" s="149">
        <f>SUMIF('J. Demicoli'!$D$23:$D$43,A18,'J. Demicoli'!$M$23:$M$43)</f>
        <v>0</v>
      </c>
      <c r="C18" s="143">
        <f>SUMIF('Vella G.'!$D$23:$D$43,A18,'Vella G.'!$M$23:$M$43)</f>
        <v>0</v>
      </c>
      <c r="D18" s="143">
        <f>SUMIF('Depasquale F.'!$D$23:$D$43,A18,'Depasquale F.'!$M$23:$M$43)</f>
        <v>0</v>
      </c>
      <c r="E18" s="143">
        <f>SUMIF('Astrid-May Grima'!$D$23:$D$43,A18,'Astrid-May Grima'!$M$23:$M$43)</f>
        <v>0</v>
      </c>
      <c r="F18" s="143">
        <f>SUMIF('Farrugia Frendo C.'!$D$23:$D$43,A18,'Farrugia Frendo C.'!$M$23:$M$43)</f>
        <v>0</v>
      </c>
      <c r="G18" s="143">
        <f>SUMIF('Micallef Stafrace Y.'!$D$23:$D$43,A18,'Micallef Stafrace Y.'!$M$23:$M$43)</f>
        <v>0</v>
      </c>
      <c r="H18" s="143">
        <f>SUMIF('Demicoli A.'!$D$23:$D$43,A18,'Demicoli A.'!$M$23:$M$43)</f>
        <v>0</v>
      </c>
      <c r="I18" s="143">
        <f>SUMIF('Farrugia M.'!$D$23:$D$43,A18,'Farrugia M.'!$M$23:$M$43)</f>
        <v>0</v>
      </c>
      <c r="J18" s="143">
        <f>SUMIF('Nadine Lia'!$D$23:$D$43,A18,'Nadine Lia'!$M$23:$M$43)</f>
        <v>0</v>
      </c>
      <c r="K18" s="143">
        <f>SUMIF('Simone Grech'!$D$23:$D$43,A18,'Simone Grech'!$M$23:$M$43)</f>
        <v>0</v>
      </c>
      <c r="L18" s="143">
        <f>SUMIF('Camilleri N.'!$D$23:$D$43,A18,'Camilleri N.'!$M$23:$M$43)</f>
        <v>0</v>
      </c>
      <c r="M18" s="143">
        <f>SUMIF('J. Mifsud'!$D$23:$D$43,A18,'J. Mifsud'!$M$23:$M$43)</f>
        <v>0</v>
      </c>
      <c r="N18" s="143">
        <f>SUMIF('Clarke D.'!$D$23:$D$43,A18,'Clarke D.'!$M$23:$M$43)</f>
        <v>0</v>
      </c>
      <c r="O18" s="143">
        <f>SUMIF('Farrugia I.'!$D$23:$D$43,A18,'Farrugia I.'!$M$23:$M$43)</f>
        <v>0</v>
      </c>
      <c r="P18" s="143">
        <f>SUMIF('M. Vella'!$D$23:$D$43,A18,'M. Vella'!$M$23:$M$43)</f>
        <v>0</v>
      </c>
      <c r="Q18" s="143">
        <f>SUMIF('Stafrace Zammit C.'!$D$23:$D$43,A18,'Stafrace Zammit C.'!$M$23:$M$43)</f>
        <v>0</v>
      </c>
      <c r="R18" s="143">
        <f>SUMIF('Victor George Axiaq'!$D$23:$D$43,A18,'Victor George Axiaq'!$M$23:$M$43)</f>
        <v>2</v>
      </c>
      <c r="S18" s="143">
        <f>SUMIF('mag. 3'!$D$23:$D$43,A18,'mag. 3'!$M$23:$M$43)</f>
        <v>0</v>
      </c>
      <c r="T18" s="143">
        <f>SUMIF('Galea Sciberras N.'!$D$23:$D$43,A18,'Galea Sciberras N.'!$M$23:$M$43)</f>
        <v>0</v>
      </c>
      <c r="U18" s="143">
        <f>SUMIF('Bugeja A.'!$D$23:$D$43,A18,'Bugeja A.'!$M$23:$M$43)</f>
        <v>0</v>
      </c>
      <c r="V18" s="143">
        <f>SUMIF('Galea C.'!$D$23:$D$43,A18,'Galea C.'!$M$23:$M$43)</f>
        <v>0</v>
      </c>
      <c r="W18" s="143">
        <f>SUMIF('Frendo Dimech D.'!$D$23:$D$43,A18,'Frendo Dimech D.'!$M$23:$M$43)</f>
        <v>0</v>
      </c>
      <c r="X18" s="143">
        <f>SUMIF('Rachel Montebello'!$D$23:$D$43,A18,'Rachel Montebello'!$M$23:$M$43)</f>
        <v>0</v>
      </c>
      <c r="Y18" s="193">
        <f t="shared" si="0"/>
        <v>2</v>
      </c>
      <c r="Z18" s="194">
        <f t="shared" si="1"/>
        <v>0.002442002442002442</v>
      </c>
      <c r="AA18" s="195"/>
      <c r="AB18" s="153"/>
    </row>
    <row r="19" spans="1:28" ht="15.75" customHeight="1">
      <c r="A19" s="192" t="s">
        <v>37</v>
      </c>
      <c r="B19" s="149">
        <f>SUMIF('J. Demicoli'!$D$23:$D$43,A19,'J. Demicoli'!$M$23:$M$43)</f>
        <v>0</v>
      </c>
      <c r="C19" s="143">
        <f>SUMIF('Vella G.'!$D$23:$D$43,A19,'Vella G.'!$M$23:$M$43)</f>
        <v>0</v>
      </c>
      <c r="D19" s="143">
        <f>SUMIF('Depasquale F.'!$D$23:$D$43,A19,'Depasquale F.'!$M$23:$M$43)</f>
        <v>0</v>
      </c>
      <c r="E19" s="143">
        <f>SUMIF('Astrid-May Grima'!$D$23:$D$43,A19,'Astrid-May Grima'!$M$23:$M$43)</f>
        <v>35</v>
      </c>
      <c r="F19" s="143">
        <f>SUMIF('Farrugia Frendo C.'!$D$23:$D$43,A19,'Farrugia Frendo C.'!$M$23:$M$43)</f>
        <v>0</v>
      </c>
      <c r="G19" s="143">
        <f>SUMIF('Micallef Stafrace Y.'!$D$23:$D$43,A19,'Micallef Stafrace Y.'!$M$23:$M$43)</f>
        <v>0</v>
      </c>
      <c r="H19" s="143">
        <f>SUMIF('Demicoli A.'!$D$23:$D$43,A19,'Demicoli A.'!$M$23:$M$43)</f>
        <v>0</v>
      </c>
      <c r="I19" s="143">
        <f>SUMIF('Farrugia M.'!$D$23:$D$43,A19,'Farrugia M.'!$M$23:$M$43)</f>
        <v>0</v>
      </c>
      <c r="J19" s="143">
        <f>SUMIF('Nadine Lia'!$D$23:$D$43,A19,'Nadine Lia'!$M$23:$M$43)</f>
        <v>0</v>
      </c>
      <c r="K19" s="143">
        <f>SUMIF('Simone Grech'!$D$23:$D$43,A19,'Simone Grech'!$M$23:$M$43)</f>
        <v>0</v>
      </c>
      <c r="L19" s="143">
        <f>SUMIF('Camilleri N.'!$D$23:$D$43,A19,'Camilleri N.'!$M$23:$M$43)</f>
        <v>0</v>
      </c>
      <c r="M19" s="143">
        <f>SUMIF('J. Mifsud'!$D$23:$D$43,A19,'J. Mifsud'!$M$23:$M$43)</f>
        <v>0</v>
      </c>
      <c r="N19" s="143">
        <f>SUMIF('Clarke D.'!$D$23:$D$43,A19,'Clarke D.'!$M$23:$M$43)</f>
        <v>0</v>
      </c>
      <c r="O19" s="143">
        <f>SUMIF('Farrugia I.'!$D$23:$D$43,A19,'Farrugia I.'!$M$23:$M$43)</f>
        <v>0</v>
      </c>
      <c r="P19" s="143">
        <f>SUMIF('M. Vella'!$D$23:$D$43,A19,'M. Vella'!$M$23:$M$43)</f>
        <v>0</v>
      </c>
      <c r="Q19" s="143">
        <f>SUMIF('Stafrace Zammit C.'!$D$23:$D$43,A19,'Stafrace Zammit C.'!$M$23:$M$43)</f>
        <v>0</v>
      </c>
      <c r="R19" s="143">
        <f>SUMIF('Victor George Axiaq'!$D$23:$D$43,A19,'Victor George Axiaq'!$M$23:$M$43)</f>
        <v>0</v>
      </c>
      <c r="S19" s="143">
        <f>SUMIF('mag. 3'!$D$23:$D$43,A19,'mag. 3'!$M$23:$M$43)</f>
        <v>0</v>
      </c>
      <c r="T19" s="143">
        <f>SUMIF('Galea Sciberras N.'!$D$23:$D$43,A19,'Galea Sciberras N.'!$M$23:$M$43)</f>
        <v>0</v>
      </c>
      <c r="U19" s="143">
        <f>SUMIF('Bugeja A.'!$D$23:$D$43,A19,'Bugeja A.'!$M$23:$M$43)</f>
        <v>0</v>
      </c>
      <c r="V19" s="143">
        <f>SUMIF('Galea C.'!$D$23:$D$43,A19,'Galea C.'!$M$23:$M$43)</f>
        <v>0</v>
      </c>
      <c r="W19" s="143">
        <f>SUMIF('Frendo Dimech D.'!$D$23:$D$43,A19,'Frendo Dimech D.'!$M$23:$M$43)</f>
        <v>0</v>
      </c>
      <c r="X19" s="143">
        <f>SUMIF('Rachel Montebello'!$D$23:$D$43,A19,'Rachel Montebello'!$M$23:$M$43)</f>
        <v>0</v>
      </c>
      <c r="Y19" s="193">
        <f t="shared" si="0"/>
        <v>35</v>
      </c>
      <c r="Z19" s="194">
        <f t="shared" si="1"/>
        <v>0.042735042735042736</v>
      </c>
      <c r="AA19" s="195"/>
      <c r="AB19" s="153"/>
    </row>
    <row r="20" spans="1:28" ht="15.75" customHeight="1">
      <c r="A20" s="196" t="s">
        <v>38</v>
      </c>
      <c r="B20" s="149">
        <f>SUMIF('J. Demicoli'!$D$23:$D$43,A20,'J. Demicoli'!$M$23:$M$43)</f>
        <v>0</v>
      </c>
      <c r="C20" s="143">
        <f>SUMIF('Vella G.'!$D$23:$D$43,A20,'Vella G.'!$M$23:$M$43)</f>
        <v>0</v>
      </c>
      <c r="D20" s="143">
        <f>SUMIF('Depasquale F.'!$D$23:$D$43,A20,'Depasquale F.'!$M$23:$M$43)</f>
        <v>0</v>
      </c>
      <c r="E20" s="143">
        <f>SUMIF('Astrid-May Grima'!$D$23:$D$43,A20,'Astrid-May Grima'!$M$23:$M$43)</f>
        <v>0</v>
      </c>
      <c r="F20" s="143">
        <f>SUMIF('Farrugia Frendo C.'!$D$23:$D$43,A20,'Farrugia Frendo C.'!$M$23:$M$43)</f>
        <v>0</v>
      </c>
      <c r="G20" s="143">
        <f>SUMIF('Micallef Stafrace Y.'!$D$23:$D$43,A20,'Micallef Stafrace Y.'!$M$23:$M$43)</f>
        <v>0</v>
      </c>
      <c r="H20" s="143">
        <f>SUMIF('Demicoli A.'!$D$23:$D$43,A20,'Demicoli A.'!$M$23:$M$43)</f>
        <v>0</v>
      </c>
      <c r="I20" s="143">
        <f>SUMIF('Farrugia M.'!$D$23:$D$43,A20,'Farrugia M.'!$M$23:$M$43)</f>
        <v>0</v>
      </c>
      <c r="J20" s="143">
        <f>SUMIF('Nadine Lia'!$D$23:$D$43,A20,'Nadine Lia'!$M$23:$M$43)</f>
        <v>0</v>
      </c>
      <c r="K20" s="143">
        <f>SUMIF('Simone Grech'!$D$23:$D$43,A20,'Simone Grech'!$M$23:$M$43)</f>
        <v>0</v>
      </c>
      <c r="L20" s="143">
        <f>SUMIF('Camilleri N.'!$D$23:$D$43,A20,'Camilleri N.'!$M$23:$M$43)</f>
        <v>0</v>
      </c>
      <c r="M20" s="143">
        <f>SUMIF('J. Mifsud'!$D$23:$D$43,A20,'J. Mifsud'!$M$23:$M$43)</f>
        <v>0</v>
      </c>
      <c r="N20" s="143">
        <f>SUMIF('Clarke D.'!$D$23:$D$43,A20,'Clarke D.'!$M$23:$M$43)</f>
        <v>0</v>
      </c>
      <c r="O20" s="143">
        <f>SUMIF('Farrugia I.'!$D$23:$D$43,A20,'Farrugia I.'!$M$23:$M$43)</f>
        <v>0</v>
      </c>
      <c r="P20" s="143">
        <f>SUMIF('M. Vella'!$D$23:$D$43,A20,'M. Vella'!$M$23:$M$43)</f>
        <v>0</v>
      </c>
      <c r="Q20" s="143">
        <f>SUMIF('Stafrace Zammit C.'!$D$23:$D$43,A20,'Stafrace Zammit C.'!$M$23:$M$43)</f>
        <v>0</v>
      </c>
      <c r="R20" s="143">
        <f>SUMIF('Victor George Axiaq'!$D$23:$D$43,A20,'Victor George Axiaq'!$M$23:$M$43)</f>
        <v>0</v>
      </c>
      <c r="S20" s="143">
        <f>SUMIF('mag. 3'!$D$23:$D$43,A20,'mag. 3'!$M$23:$M$43)</f>
        <v>0</v>
      </c>
      <c r="T20" s="143">
        <f>SUMIF('Galea Sciberras N.'!$D$23:$D$43,A20,'Galea Sciberras N.'!$M$23:$M$43)</f>
        <v>0</v>
      </c>
      <c r="U20" s="143">
        <f>SUMIF('Bugeja A.'!$D$23:$D$43,A20,'Bugeja A.'!$M$23:$M$43)</f>
        <v>0</v>
      </c>
      <c r="V20" s="143">
        <f>SUMIF('Galea C.'!$D$23:$D$43,A20,'Galea C.'!$M$23:$M$43)</f>
        <v>0</v>
      </c>
      <c r="W20" s="143">
        <f>SUMIF('Frendo Dimech D.'!$D$23:$D$43,A20,'Frendo Dimech D.'!$M$23:$M$43)</f>
        <v>0</v>
      </c>
      <c r="X20" s="156">
        <f>SUMIF('Rachel Montebello'!$D$23:$D$43,A20,'Rachel Montebello'!$M$23:$M$43)</f>
        <v>0</v>
      </c>
      <c r="Y20" s="197">
        <f t="shared" si="0"/>
        <v>0</v>
      </c>
      <c r="Z20" s="198">
        <f t="shared" si="1"/>
        <v>0</v>
      </c>
      <c r="AA20" s="199">
        <f>SUM(Y16:Y20)</f>
        <v>37</v>
      </c>
      <c r="AB20" s="160">
        <f>AA20/$Y$31</f>
        <v>0.045177045177045176</v>
      </c>
    </row>
    <row r="21" spans="1:28" ht="15.75" customHeight="1">
      <c r="A21" s="161" t="s">
        <v>39</v>
      </c>
      <c r="B21" s="141">
        <f>SUMIF('J. Demicoli'!$D$23:$D$43,A21,'J. Demicoli'!$M$23:$M$43)</f>
        <v>0</v>
      </c>
      <c r="C21" s="142">
        <f>SUMIF('Vella G.'!$D$23:$D$43,A21,'Vella G.'!$M$23:$M$43)</f>
        <v>0</v>
      </c>
      <c r="D21" s="142">
        <f>SUMIF('Depasquale F.'!$D$23:$D$43,A21,'Depasquale F.'!$M$23:$M$43)</f>
        <v>0</v>
      </c>
      <c r="E21" s="142">
        <f>SUMIF('Astrid-May Grima'!$D$23:$D$43,A21,'Astrid-May Grima'!$M$23:$M$43)</f>
        <v>0</v>
      </c>
      <c r="F21" s="142">
        <f>SUMIF('Farrugia Frendo C.'!$D$23:$D$43,A21,'Farrugia Frendo C.'!$M$23:$M$43)</f>
        <v>0</v>
      </c>
      <c r="G21" s="142">
        <f>SUMIF('Micallef Stafrace Y.'!$D$23:$D$43,A21,'Micallef Stafrace Y.'!$M$23:$M$43)</f>
        <v>0</v>
      </c>
      <c r="H21" s="142">
        <f>SUMIF('Demicoli A.'!$D$23:$D$43,A21,'Demicoli A.'!$M$23:$M$43)</f>
        <v>0</v>
      </c>
      <c r="I21" s="142">
        <f>SUMIF('Farrugia M.'!$D$23:$D$43,A21,'Farrugia M.'!$M$23:$M$43)</f>
        <v>0</v>
      </c>
      <c r="J21" s="142">
        <f>SUMIF('Nadine Lia'!$D$23:$D$43,A21,'Nadine Lia'!$M$23:$M$43)</f>
        <v>0</v>
      </c>
      <c r="K21" s="142">
        <f>SUMIF('Simone Grech'!$D$23:$D$43,A21,'Simone Grech'!$M$23:$M$43)</f>
        <v>0</v>
      </c>
      <c r="L21" s="142">
        <f>SUMIF('Camilleri N.'!$D$23:$D$43,A21,'Camilleri N.'!$M$23:$M$43)</f>
        <v>0</v>
      </c>
      <c r="M21" s="142">
        <f>SUMIF('J. Mifsud'!$D$23:$D$43,A21,'J. Mifsud'!$M$23:$M$43)</f>
        <v>0</v>
      </c>
      <c r="N21" s="142">
        <f>SUMIF('Clarke D.'!$D$23:$D$43,A21,'Clarke D.'!$M$23:$M$43)</f>
        <v>0</v>
      </c>
      <c r="O21" s="142">
        <f>SUMIF('Farrugia I.'!$D$23:$D$43,A21,'Farrugia I.'!$M$23:$M$43)</f>
        <v>0</v>
      </c>
      <c r="P21" s="142">
        <f>SUMIF('M. Vella'!$D$23:$D$43,A21,'M. Vella'!$M$23:$M$43)</f>
        <v>0</v>
      </c>
      <c r="Q21" s="142">
        <f>SUMIF('Stafrace Zammit C.'!$D$23:$D$43,A21,'Stafrace Zammit C.'!$M$23:$M$43)</f>
        <v>0</v>
      </c>
      <c r="R21" s="142">
        <f>SUMIF('Victor George Axiaq'!$D$23:$D$43,A21,'Victor George Axiaq'!$M$23:$M$43)</f>
        <v>11</v>
      </c>
      <c r="S21" s="142">
        <f>SUMIF('mag. 3'!$D$23:$D$43,A21,'mag. 3'!$M$23:$M$43)</f>
        <v>0</v>
      </c>
      <c r="T21" s="142">
        <f>SUMIF('Galea Sciberras N.'!$D$23:$D$43,A21,'Galea Sciberras N.'!$M$23:$M$43)</f>
        <v>0</v>
      </c>
      <c r="U21" s="142">
        <f>SUMIF('Bugeja A.'!$D$23:$D$43,A21,'Bugeja A.'!$M$23:$M$43)</f>
        <v>0</v>
      </c>
      <c r="V21" s="142">
        <f>SUMIF('Galea C.'!$D$23:$D$43,A21,'Galea C.'!$M$23:$M$43)</f>
        <v>0</v>
      </c>
      <c r="W21" s="142">
        <f>SUMIF('Frendo Dimech D.'!$D$23:$D$43,A21,'Frendo Dimech D.'!$M$23:$M$43)</f>
        <v>0</v>
      </c>
      <c r="X21" s="143">
        <f>SUMIF('Rachel Montebello'!$D$23:$D$43,A21,'Rachel Montebello'!$M$23:$M$43)</f>
        <v>0</v>
      </c>
      <c r="Y21" s="189">
        <f t="shared" si="0"/>
        <v>11</v>
      </c>
      <c r="Z21" s="190">
        <f t="shared" si="1"/>
        <v>0.013431013431013432</v>
      </c>
      <c r="AA21" s="191"/>
      <c r="AB21" s="147"/>
    </row>
    <row r="22" spans="1:28" ht="15.75" customHeight="1">
      <c r="A22" s="196" t="s">
        <v>40</v>
      </c>
      <c r="B22" s="149">
        <f>SUMIF('J. Demicoli'!$D$23:$D$43,A22,'J. Demicoli'!$M$23:$M$43)</f>
        <v>0</v>
      </c>
      <c r="C22" s="143">
        <f>SUMIF('Vella G.'!$D$23:$D$43,A22,'Vella G.'!$M$23:$M$43)</f>
        <v>0</v>
      </c>
      <c r="D22" s="143">
        <f>SUMIF('Depasquale F.'!$D$23:$D$43,A22,'Depasquale F.'!$M$23:$M$43)</f>
        <v>0</v>
      </c>
      <c r="E22" s="143">
        <f>SUMIF('Astrid-May Grima'!$D$23:$D$43,A22,'Astrid-May Grima'!$M$23:$M$43)</f>
        <v>0</v>
      </c>
      <c r="F22" s="143">
        <f>SUMIF('Farrugia Frendo C.'!$D$23:$D$43,A22,'Farrugia Frendo C.'!$M$23:$M$43)</f>
        <v>0</v>
      </c>
      <c r="G22" s="143">
        <f>SUMIF('Micallef Stafrace Y.'!$D$23:$D$43,A22,'Micallef Stafrace Y.'!$M$23:$M$43)</f>
        <v>15</v>
      </c>
      <c r="H22" s="143">
        <f>SUMIF('Demicoli A.'!$D$23:$D$43,A22,'Demicoli A.'!$M$23:$M$43)</f>
        <v>0</v>
      </c>
      <c r="I22" s="143">
        <f>SUMIF('Farrugia M.'!$D$23:$D$43,A22,'Farrugia M.'!$M$23:$M$43)</f>
        <v>0</v>
      </c>
      <c r="J22" s="143">
        <f>SUMIF('Nadine Lia'!$D$23:$D$43,A22,'Nadine Lia'!$M$23:$M$43)</f>
        <v>0</v>
      </c>
      <c r="K22" s="143">
        <f>SUMIF('Simone Grech'!$D$23:$D$43,A22,'Simone Grech'!$M$23:$M$43)</f>
        <v>0</v>
      </c>
      <c r="L22" s="143">
        <f>SUMIF('Camilleri N.'!$D$23:$D$43,A22,'Camilleri N.'!$M$23:$M$43)</f>
        <v>0</v>
      </c>
      <c r="M22" s="143">
        <f>SUMIF('J. Mifsud'!$D$23:$D$43,A22,'J. Mifsud'!$M$23:$M$43)</f>
        <v>0</v>
      </c>
      <c r="N22" s="143">
        <f>SUMIF('Clarke D.'!$D$23:$D$43,A22,'Clarke D.'!$M$23:$M$43)</f>
        <v>0</v>
      </c>
      <c r="O22" s="143">
        <f>SUMIF('Farrugia I.'!$D$23:$D$43,A22,'Farrugia I.'!$M$23:$M$43)</f>
        <v>0</v>
      </c>
      <c r="P22" s="143">
        <f>SUMIF('M. Vella'!$D$23:$D$43,A22,'M. Vella'!$M$23:$M$43)</f>
        <v>0</v>
      </c>
      <c r="Q22" s="143">
        <f>SUMIF('Stafrace Zammit C.'!$D$23:$D$43,A22,'Stafrace Zammit C.'!$M$23:$M$43)</f>
        <v>0</v>
      </c>
      <c r="R22" s="143">
        <f>SUMIF('Victor George Axiaq'!$D$23:$D$43,A22,'Victor George Axiaq'!$M$23:$M$43)</f>
        <v>0</v>
      </c>
      <c r="S22" s="143">
        <f>SUMIF('mag. 3'!$D$23:$D$43,A22,'mag. 3'!$M$23:$M$43)</f>
        <v>0</v>
      </c>
      <c r="T22" s="143">
        <f>SUMIF('Galea Sciberras N.'!$D$23:$D$43,A22,'Galea Sciberras N.'!$M$23:$M$43)</f>
        <v>0</v>
      </c>
      <c r="U22" s="143">
        <f>SUMIF('Bugeja A.'!$D$23:$D$43,A22,'Bugeja A.'!$M$23:$M$43)</f>
        <v>0</v>
      </c>
      <c r="V22" s="143">
        <f>SUMIF('Galea C.'!$D$23:$D$43,A22,'Galea C.'!$M$23:$M$43)</f>
        <v>0</v>
      </c>
      <c r="W22" s="143">
        <f>SUMIF('Frendo Dimech D.'!$D$23:$D$43,A22,'Frendo Dimech D.'!$M$23:$M$43)</f>
        <v>0</v>
      </c>
      <c r="X22" s="156">
        <f>SUMIF('Rachel Montebello'!$D$23:$D$43,A22,'Rachel Montebello'!$M$23:$M$43)</f>
        <v>0</v>
      </c>
      <c r="Y22" s="197">
        <f t="shared" si="0"/>
        <v>15</v>
      </c>
      <c r="Z22" s="198">
        <f t="shared" si="1"/>
        <v>0.018315018315018316</v>
      </c>
      <c r="AA22" s="199">
        <f>SUM(Y21:Y22)</f>
        <v>26</v>
      </c>
      <c r="AB22" s="160">
        <f aca="true" t="shared" si="2" ref="AB22:AB30">AA22/$Y$31</f>
        <v>0.031746031746031744</v>
      </c>
    </row>
    <row r="23" spans="1:28" ht="15.75" customHeight="1">
      <c r="A23" s="161" t="s">
        <v>20</v>
      </c>
      <c r="B23" s="162">
        <f>SUMIF('J. Demicoli'!$D$23:$D$43,A23,'J. Demicoli'!$M$23:$M$43)</f>
        <v>0</v>
      </c>
      <c r="C23" s="163">
        <f>SUMIF('Vella G.'!$D$23:$D$43,A23,'Vella G.'!$M$23:$M$43)</f>
        <v>0</v>
      </c>
      <c r="D23" s="163">
        <f>SUMIF('Depasquale F.'!$D$23:$D$43,A23,'Depasquale F.'!$M$23:$M$43)</f>
        <v>0</v>
      </c>
      <c r="E23" s="163">
        <f>SUMIF('Astrid-May Grima'!$D$23:$D$43,A23,'Astrid-May Grima'!$M$23:$M$43)</f>
        <v>0</v>
      </c>
      <c r="F23" s="163">
        <f>SUMIF('Farrugia Frendo C.'!$D$23:$D$43,A23,'Farrugia Frendo C.'!$M$23:$M$43)</f>
        <v>135</v>
      </c>
      <c r="G23" s="163">
        <f>SUMIF('Micallef Stafrace Y.'!$D$23:$D$43,A23,'Micallef Stafrace Y.'!$M$23:$M$43)</f>
        <v>0</v>
      </c>
      <c r="H23" s="163">
        <f>SUMIF('Demicoli A.'!$D$23:$D$43,A23,'Demicoli A.'!$M$23:$M$43)</f>
        <v>8</v>
      </c>
      <c r="I23" s="163">
        <f>SUMIF('Farrugia M.'!$D$23:$D$43,A23,'Farrugia M.'!$M$23:$M$43)</f>
        <v>0</v>
      </c>
      <c r="J23" s="163">
        <f>SUMIF('Nadine Lia'!$D$23:$D$43,A23,'Nadine Lia'!$M$23:$M$43)</f>
        <v>100</v>
      </c>
      <c r="K23" s="163">
        <f>SUMIF('Simone Grech'!$D$23:$D$43,A23,'Simone Grech'!$M$23:$M$43)</f>
        <v>31</v>
      </c>
      <c r="L23" s="163">
        <f>SUMIF('Camilleri N.'!$D$23:$D$43,A23,'Camilleri N.'!$M$23:$M$43)</f>
        <v>0</v>
      </c>
      <c r="M23" s="163">
        <f>SUMIF('J. Mifsud'!$D$23:$D$43,A23,'J. Mifsud'!$M$23:$M$43)</f>
        <v>14</v>
      </c>
      <c r="N23" s="163">
        <f>SUMIF('Clarke D.'!$D$23:$D$43,A23,'Clarke D.'!$M$23:$M$43)</f>
        <v>0</v>
      </c>
      <c r="O23" s="163">
        <f>SUMIF('Farrugia I.'!$D$23:$D$43,A23,'Farrugia I.'!$M$23:$M$43)</f>
        <v>0</v>
      </c>
      <c r="P23" s="163">
        <f>SUMIF('M. Vella'!$D$23:$D$43,A23,'M. Vella'!$M$23:$M$43)</f>
        <v>0</v>
      </c>
      <c r="Q23" s="163">
        <f>SUMIF('Stafrace Zammit C.'!$D$23:$D$43,A23,'Stafrace Zammit C.'!$M$23:$M$43)</f>
        <v>0</v>
      </c>
      <c r="R23" s="163">
        <f>SUMIF('Victor George Axiaq'!$D$23:$D$43,A23,'Victor George Axiaq'!$M$23:$M$43)</f>
        <v>29</v>
      </c>
      <c r="S23" s="163">
        <f>SUMIF('mag. 3'!$D$23:$D$43,A23,'mag. 3'!$M$23:$M$43)</f>
        <v>0</v>
      </c>
      <c r="T23" s="163">
        <f>SUMIF('Galea Sciberras N.'!$D$23:$D$43,A23,'Galea Sciberras N.'!$M$23:$M$43)</f>
        <v>0</v>
      </c>
      <c r="U23" s="163">
        <f>SUMIF('Bugeja A.'!$D$23:$D$43,A23,'Bugeja A.'!$M$23:$M$43)</f>
        <v>0</v>
      </c>
      <c r="V23" s="163">
        <f>SUMIF('Galea C.'!$D$23:$D$43,A23,'Galea C.'!$M$23:$M$43)</f>
        <v>101</v>
      </c>
      <c r="W23" s="163">
        <f>SUMIF('Frendo Dimech D.'!$D$23:$D$43,A23,'Frendo Dimech D.'!$M$23:$M$43)</f>
        <v>61</v>
      </c>
      <c r="X23" s="163">
        <f>SUMIF('Rachel Montebello'!$D$23:$D$43,A23,'Rachel Montebello'!$M$23:$M$43)</f>
        <v>0</v>
      </c>
      <c r="Y23" s="189">
        <f t="shared" si="0"/>
        <v>479</v>
      </c>
      <c r="Z23" s="200">
        <f t="shared" si="1"/>
        <v>0.5848595848595849</v>
      </c>
      <c r="AA23" s="201">
        <f aca="true" t="shared" si="3" ref="AA23:AA30">SUM(Y23)</f>
        <v>479</v>
      </c>
      <c r="AB23" s="167">
        <f t="shared" si="2"/>
        <v>0.5848595848595849</v>
      </c>
    </row>
    <row r="24" spans="1:28" ht="15.75" customHeight="1">
      <c r="A24" s="161" t="s">
        <v>62</v>
      </c>
      <c r="B24" s="162">
        <f>SUMIF('J. Demicoli'!$D$23:$D$43,A24,'J. Demicoli'!$M$23:$M$43)</f>
        <v>0</v>
      </c>
      <c r="C24" s="163">
        <f>SUMIF('Vella G.'!$D$23:$D$43,A24,'Vella G.'!$M$23:$M$43)</f>
        <v>0</v>
      </c>
      <c r="D24" s="163">
        <f>SUMIF('Depasquale F.'!$D$23:$D$43,A24,'Depasquale F.'!$M$23:$M$43)</f>
        <v>0</v>
      </c>
      <c r="E24" s="163">
        <f>SUMIF('Astrid-May Grima'!$D$23:$D$43,A24,'Astrid-May Grima'!$M$23:$M$43)</f>
        <v>0</v>
      </c>
      <c r="F24" s="163">
        <f>SUMIF('Farrugia Frendo C.'!$D$23:$D$43,A24,'Farrugia Frendo C.'!$M$23:$M$43)</f>
        <v>0</v>
      </c>
      <c r="G24" s="163">
        <f>SUMIF('Micallef Stafrace Y.'!$D$23:$D$43,A24,'Micallef Stafrace Y.'!$M$23:$M$43)</f>
        <v>9</v>
      </c>
      <c r="H24" s="163">
        <f>SUMIF('Demicoli A.'!$D$23:$D$43,A24,'Demicoli A.'!$M$23:$M$43)</f>
        <v>0</v>
      </c>
      <c r="I24" s="163">
        <f>SUMIF('Farrugia M.'!$D$23:$D$43,A24,'Farrugia M.'!$M$23:$M$43)</f>
        <v>0</v>
      </c>
      <c r="J24" s="163">
        <f>SUMIF('Nadine Lia'!$D$23:$D$43,A24,'Nadine Lia'!$M$23:$M$43)</f>
        <v>0</v>
      </c>
      <c r="K24" s="163">
        <f>SUMIF('Simone Grech'!$D$23:$D$43,A24,'Simone Grech'!$M$23:$M$43)</f>
        <v>0</v>
      </c>
      <c r="L24" s="163">
        <f>SUMIF('Camilleri N.'!$D$23:$D$43,A24,'Camilleri N.'!$M$23:$M$43)</f>
        <v>0</v>
      </c>
      <c r="M24" s="163">
        <f>SUMIF('J. Mifsud'!$D$23:$D$43,A24,'J. Mifsud'!$M$23:$M$43)</f>
        <v>0</v>
      </c>
      <c r="N24" s="163">
        <f>SUMIF('Clarke D.'!$D$23:$D$43,A24,'Clarke D.'!$M$23:$M$43)</f>
        <v>0</v>
      </c>
      <c r="O24" s="163">
        <f>SUMIF('Farrugia I.'!$D$23:$D$43,A24,'Farrugia I.'!$M$23:$M$43)</f>
        <v>0</v>
      </c>
      <c r="P24" s="163">
        <f>SUMIF('M. Vella'!$D$23:$D$43,A24,'M. Vella'!$M$23:$M$43)</f>
        <v>0</v>
      </c>
      <c r="Q24" s="163">
        <f>SUMIF('Stafrace Zammit C.'!$D$23:$D$43,A24,'Stafrace Zammit C.'!$M$23:$M$43)</f>
        <v>0</v>
      </c>
      <c r="R24" s="163">
        <f>SUMIF('Victor George Axiaq'!$D$23:$D$43,A24,'Victor George Axiaq'!$M$23:$M$43)</f>
        <v>0</v>
      </c>
      <c r="S24" s="163">
        <f>SUMIF('mag. 3'!$D$23:$D$43,A24,'mag. 3'!$M$23:$M$43)</f>
        <v>0</v>
      </c>
      <c r="T24" s="163">
        <f>SUMIF('Galea Sciberras N.'!$D$23:$D$43,A24,'Galea Sciberras N.'!$M$23:$M$43)</f>
        <v>0</v>
      </c>
      <c r="U24" s="163">
        <f>SUMIF('Bugeja A.'!$D$23:$D$43,A24,'Bugeja A.'!$M$23:$M$43)</f>
        <v>0</v>
      </c>
      <c r="V24" s="163">
        <f>SUMIF('Galea C.'!$D$23:$D$43,A24,'Galea C.'!$M$23:$M$43)</f>
        <v>0</v>
      </c>
      <c r="W24" s="163">
        <f>SUMIF('Frendo Dimech D.'!$D$23:$D$43,A24,'Frendo Dimech D.'!$M$23:$M$43)</f>
        <v>0</v>
      </c>
      <c r="X24" s="163">
        <f>SUMIF('Rachel Montebello'!$D$23:$D$43,A24,'Rachel Montebello'!$M$23:$M$43)</f>
        <v>0</v>
      </c>
      <c r="Y24" s="189">
        <f t="shared" si="0"/>
        <v>9</v>
      </c>
      <c r="Z24" s="200">
        <f t="shared" si="1"/>
        <v>0.01098901098901099</v>
      </c>
      <c r="AA24" s="201">
        <f t="shared" si="3"/>
        <v>9</v>
      </c>
      <c r="AB24" s="167">
        <f t="shared" si="2"/>
        <v>0.01098901098901099</v>
      </c>
    </row>
    <row r="25" spans="1:28" ht="15.75" customHeight="1">
      <c r="A25" s="161" t="s">
        <v>63</v>
      </c>
      <c r="B25" s="162">
        <f>SUMIF('J. Demicoli'!$D$23:$D$43,A25,'J. Demicoli'!$M$23:$M$43)</f>
        <v>0</v>
      </c>
      <c r="C25" s="163">
        <f>SUMIF('Vella G.'!$D$23:$D$43,A25,'Vella G.'!$M$23:$M$43)</f>
        <v>0</v>
      </c>
      <c r="D25" s="163">
        <f>SUMIF('Depasquale F.'!$D$23:$D$43,A25,'Depasquale F.'!$M$23:$M$43)</f>
        <v>0</v>
      </c>
      <c r="E25" s="163">
        <f>SUMIF('Astrid-May Grima'!$D$23:$D$43,A25,'Astrid-May Grima'!$M$23:$M$43)</f>
        <v>0</v>
      </c>
      <c r="F25" s="163">
        <f>SUMIF('Farrugia Frendo C.'!$D$23:$D$43,A25,'Farrugia Frendo C.'!$M$23:$M$43)</f>
        <v>0</v>
      </c>
      <c r="G25" s="163">
        <f>SUMIF('Micallef Stafrace Y.'!$D$23:$D$43,A25,'Micallef Stafrace Y.'!$M$23:$M$43)</f>
        <v>0</v>
      </c>
      <c r="H25" s="163">
        <f>SUMIF('Demicoli A.'!$D$23:$D$43,A25,'Demicoli A.'!$M$23:$M$43)</f>
        <v>0</v>
      </c>
      <c r="I25" s="163">
        <f>SUMIF('Farrugia M.'!$D$23:$D$43,A25,'Farrugia M.'!$M$23:$M$43)</f>
        <v>0</v>
      </c>
      <c r="J25" s="163">
        <f>SUMIF('Nadine Lia'!$D$23:$D$43,A25,'Nadine Lia'!$M$23:$M$43)</f>
        <v>0</v>
      </c>
      <c r="K25" s="163">
        <f>SUMIF('Simone Grech'!$D$23:$D$43,A25,'Simone Grech'!$M$23:$M$43)</f>
        <v>0</v>
      </c>
      <c r="L25" s="163">
        <f>SUMIF('Camilleri N.'!$D$23:$D$43,A25,'Camilleri N.'!$M$23:$M$43)</f>
        <v>0</v>
      </c>
      <c r="M25" s="163">
        <f>SUMIF('J. Mifsud'!$D$23:$D$43,A25,'J. Mifsud'!$M$23:$M$43)</f>
        <v>0</v>
      </c>
      <c r="N25" s="163">
        <f>SUMIF('Clarke D.'!$D$23:$D$43,A25,'Clarke D.'!$M$23:$M$43)</f>
        <v>0</v>
      </c>
      <c r="O25" s="163">
        <f>SUMIF('Farrugia I.'!$D$23:$D$43,A25,'Farrugia I.'!$M$23:$M$43)</f>
        <v>0</v>
      </c>
      <c r="P25" s="163">
        <f>SUMIF('M. Vella'!$D$23:$D$43,A25,'M. Vella'!$M$23:$M$43)</f>
        <v>0</v>
      </c>
      <c r="Q25" s="163">
        <f>SUMIF('Stafrace Zammit C.'!$D$23:$D$43,A25,'Stafrace Zammit C.'!$M$23:$M$43)</f>
        <v>0</v>
      </c>
      <c r="R25" s="163">
        <f>SUMIF('Victor George Axiaq'!$D$23:$D$43,A25,'Victor George Axiaq'!$M$23:$M$43)</f>
        <v>0</v>
      </c>
      <c r="S25" s="163">
        <f>SUMIF('mag. 3'!$D$23:$D$43,A25,'mag. 3'!$M$23:$M$43)</f>
        <v>0</v>
      </c>
      <c r="T25" s="163">
        <f>SUMIF('Galea Sciberras N.'!$D$23:$D$43,A25,'Galea Sciberras N.'!$M$23:$M$43)</f>
        <v>0</v>
      </c>
      <c r="U25" s="163">
        <f>SUMIF('Bugeja A.'!$D$23:$D$43,A25,'Bugeja A.'!$M$23:$M$43)</f>
        <v>0</v>
      </c>
      <c r="V25" s="163">
        <f>SUMIF('Galea C.'!$D$23:$D$43,A25,'Galea C.'!$M$23:$M$43)</f>
        <v>0</v>
      </c>
      <c r="W25" s="163">
        <f>SUMIF('Frendo Dimech D.'!$D$23:$D$43,A25,'Frendo Dimech D.'!$M$23:$M$43)</f>
        <v>0</v>
      </c>
      <c r="X25" s="163">
        <f>SUMIF('Rachel Montebello'!$D$23:$D$43,A25,'Rachel Montebello'!$M$23:$M$43)</f>
        <v>0</v>
      </c>
      <c r="Y25" s="189">
        <f t="shared" si="0"/>
        <v>0</v>
      </c>
      <c r="Z25" s="200">
        <f t="shared" si="1"/>
        <v>0</v>
      </c>
      <c r="AA25" s="201">
        <f t="shared" si="3"/>
        <v>0</v>
      </c>
      <c r="AB25" s="167">
        <f t="shared" si="2"/>
        <v>0</v>
      </c>
    </row>
    <row r="26" spans="1:28" ht="15.75" customHeight="1">
      <c r="A26" s="161" t="s">
        <v>64</v>
      </c>
      <c r="B26" s="162">
        <f>SUMIF('J. Demicoli'!$D$23:$D$43,A26,'J. Demicoli'!$M$23:$M$43)</f>
        <v>0</v>
      </c>
      <c r="C26" s="163">
        <f>SUMIF('Vella G.'!$D$23:$D$43,A26,'Vella G.'!$M$23:$M$43)</f>
        <v>0</v>
      </c>
      <c r="D26" s="163">
        <f>SUMIF('Depasquale F.'!$D$23:$D$43,A26,'Depasquale F.'!$M$23:$M$43)</f>
        <v>0</v>
      </c>
      <c r="E26" s="163">
        <f>SUMIF('Astrid-May Grima'!$D$23:$D$43,A26,'Astrid-May Grima'!$M$23:$M$43)</f>
        <v>81</v>
      </c>
      <c r="F26" s="163">
        <f>SUMIF('Farrugia Frendo C.'!$D$23:$D$43,A26,'Farrugia Frendo C.'!$M$23:$M$43)</f>
        <v>0</v>
      </c>
      <c r="G26" s="163">
        <f>SUMIF('Micallef Stafrace Y.'!$D$23:$D$43,A26,'Micallef Stafrace Y.'!$M$23:$M$43)</f>
        <v>0</v>
      </c>
      <c r="H26" s="163">
        <f>SUMIF('Demicoli A.'!$D$23:$D$43,A26,'Demicoli A.'!$M$23:$M$43)</f>
        <v>0</v>
      </c>
      <c r="I26" s="163">
        <f>SUMIF('Farrugia M.'!$D$23:$D$43,A26,'Farrugia M.'!$M$23:$M$43)</f>
        <v>0</v>
      </c>
      <c r="J26" s="163">
        <f>SUMIF('Nadine Lia'!$D$23:$D$43,A26,'Nadine Lia'!$M$23:$M$43)</f>
        <v>0</v>
      </c>
      <c r="K26" s="163">
        <f>SUMIF('Simone Grech'!$D$23:$D$43,A26,'Simone Grech'!$M$23:$M$43)</f>
        <v>0</v>
      </c>
      <c r="L26" s="163">
        <f>SUMIF('Camilleri N.'!$D$23:$D$43,A26,'Camilleri N.'!$M$23:$M$43)</f>
        <v>0</v>
      </c>
      <c r="M26" s="163">
        <f>SUMIF('J. Mifsud'!$D$23:$D$43,A26,'J. Mifsud'!$M$23:$M$43)</f>
        <v>0</v>
      </c>
      <c r="N26" s="163">
        <f>SUMIF('Clarke D.'!$D$23:$D$43,A26,'Clarke D.'!$M$23:$M$43)</f>
        <v>0</v>
      </c>
      <c r="O26" s="163">
        <f>SUMIF('Farrugia I.'!$D$23:$D$43,A26,'Farrugia I.'!$M$23:$M$43)</f>
        <v>0</v>
      </c>
      <c r="P26" s="163">
        <f>SUMIF('M. Vella'!$D$23:$D$43,A26,'M. Vella'!$M$23:$M$43)</f>
        <v>0</v>
      </c>
      <c r="Q26" s="163">
        <f>SUMIF('Stafrace Zammit C.'!$D$23:$D$43,A26,'Stafrace Zammit C.'!$M$23:$M$43)</f>
        <v>0</v>
      </c>
      <c r="R26" s="163">
        <f>SUMIF('Victor George Axiaq'!$D$23:$D$43,A26,'Victor George Axiaq'!$M$23:$M$43)</f>
        <v>0</v>
      </c>
      <c r="S26" s="163">
        <f>SUMIF('mag. 3'!$D$23:$D$43,A26,'mag. 3'!$M$23:$M$43)</f>
        <v>0</v>
      </c>
      <c r="T26" s="163">
        <f>SUMIF('Galea Sciberras N.'!$D$23:$D$43,A26,'Galea Sciberras N.'!$M$23:$M$43)</f>
        <v>0</v>
      </c>
      <c r="U26" s="163">
        <f>SUMIF('Bugeja A.'!$D$23:$D$43,A26,'Bugeja A.'!$M$23:$M$43)</f>
        <v>0</v>
      </c>
      <c r="V26" s="163">
        <f>SUMIF('Galea C.'!$D$23:$D$43,A26,'Galea C.'!$M$23:$M$43)</f>
        <v>0</v>
      </c>
      <c r="W26" s="163">
        <f>SUMIF('Frendo Dimech D.'!$D$23:$D$43,A26,'Frendo Dimech D.'!$M$23:$M$43)</f>
        <v>0</v>
      </c>
      <c r="X26" s="163">
        <f>SUMIF('Rachel Montebello'!$D$23:$D$43,A26,'Rachel Montebello'!$M$23:$M$43)</f>
        <v>0</v>
      </c>
      <c r="Y26" s="189">
        <f t="shared" si="0"/>
        <v>81</v>
      </c>
      <c r="Z26" s="200">
        <f t="shared" si="1"/>
        <v>0.0989010989010989</v>
      </c>
      <c r="AA26" s="201">
        <f t="shared" si="3"/>
        <v>81</v>
      </c>
      <c r="AB26" s="167">
        <f t="shared" si="2"/>
        <v>0.0989010989010989</v>
      </c>
    </row>
    <row r="27" spans="1:28" ht="15.75" customHeight="1">
      <c r="A27" s="202" t="s">
        <v>129</v>
      </c>
      <c r="B27" s="162">
        <f>SUMIF('J. Demicoli'!$D$23:$D$43,A27,'J. Demicoli'!$M$23:$M$43)</f>
        <v>0</v>
      </c>
      <c r="C27" s="163">
        <f>SUMIF('Vella G.'!$D$23:$D$43,A27,'Vella G.'!$M$23:$M$43)</f>
        <v>0</v>
      </c>
      <c r="D27" s="163">
        <f>SUMIF('Depasquale F.'!$D$23:$D$43,A27,'Depasquale F.'!$M$23:$M$43)</f>
        <v>0</v>
      </c>
      <c r="E27" s="163">
        <f>SUMIF('Astrid-May Grima'!$D$23:$D$43,A27,'Astrid-May Grima'!$M$23:$M$43)</f>
        <v>0</v>
      </c>
      <c r="F27" s="163">
        <f>SUMIF('Farrugia Frendo C.'!$D$23:$D$43,A27,'Farrugia Frendo C.'!$M$23:$M$43)</f>
        <v>0</v>
      </c>
      <c r="G27" s="163">
        <f>SUMIF('Micallef Stafrace Y.'!$D$23:$D$43,A27,'Micallef Stafrace Y.'!$M$23:$M$43)</f>
        <v>0</v>
      </c>
      <c r="H27" s="163">
        <f>SUMIF('Demicoli A.'!$D$23:$D$43,A27,'Demicoli A.'!$M$23:$M$43)</f>
        <v>0</v>
      </c>
      <c r="I27" s="163">
        <f>SUMIF('Farrugia M.'!$D$23:$D$43,A27,'Farrugia M.'!$M$23:$M$43)</f>
        <v>0</v>
      </c>
      <c r="J27" s="163">
        <f>SUMIF('Nadine Lia'!$D$23:$D$43,A27,'Nadine Lia'!$M$23:$M$43)</f>
        <v>0</v>
      </c>
      <c r="K27" s="163">
        <f>SUMIF('Simone Grech'!$D$23:$D$43,A27,'Simone Grech'!$M$23:$M$43)</f>
        <v>0</v>
      </c>
      <c r="L27" s="163">
        <f>SUMIF('Camilleri N.'!$D$23:$D$43,A27,'Camilleri N.'!$M$23:$M$43)</f>
        <v>1</v>
      </c>
      <c r="M27" s="163">
        <f>SUMIF('J. Mifsud'!$D$23:$D$43,A27,'J. Mifsud'!$M$23:$M$43)</f>
        <v>0</v>
      </c>
      <c r="N27" s="163">
        <f>SUMIF('Clarke D.'!$D$23:$D$43,A27,'Clarke D.'!$M$23:$M$43)</f>
        <v>0</v>
      </c>
      <c r="O27" s="163">
        <f>SUMIF('Farrugia I.'!$D$23:$D$43,A27,'Farrugia I.'!$M$23:$M$43)</f>
        <v>0</v>
      </c>
      <c r="P27" s="163">
        <f>SUMIF('M. Vella'!$D$23:$D$43,A27,'M. Vella'!$M$23:$M$43)</f>
        <v>0</v>
      </c>
      <c r="Q27" s="163">
        <f>SUMIF('Stafrace Zammit C.'!$D$23:$D$43,A27,'Stafrace Zammit C.'!$M$23:$M$43)</f>
        <v>0</v>
      </c>
      <c r="R27" s="163">
        <f>SUMIF('Victor George Axiaq'!$D$23:$D$43,A27,'Victor George Axiaq'!$M$23:$M$43)</f>
        <v>0</v>
      </c>
      <c r="S27" s="163">
        <f>SUMIF('mag. 3'!$D$23:$D$43,A27,'mag. 3'!$M$23:$M$43)</f>
        <v>0</v>
      </c>
      <c r="T27" s="163">
        <f>SUMIF('Galea Sciberras N.'!$D$23:$D$43,A27,'Galea Sciberras N.'!$M$23:$M$43)</f>
        <v>0</v>
      </c>
      <c r="U27" s="163">
        <f>SUMIF('Bugeja A.'!$D$23:$D$43,A27,'Bugeja A.'!$M$23:$M$43)</f>
        <v>0</v>
      </c>
      <c r="V27" s="163">
        <f>SUMIF('Galea C.'!$D$23:$D$43,A27,'Galea C.'!$M$23:$M$43)</f>
        <v>0</v>
      </c>
      <c r="W27" s="163">
        <f>SUMIF('Frendo Dimech D.'!$D$23:$D$43,A27,'Frendo Dimech D.'!$M$23:$M$43)</f>
        <v>0</v>
      </c>
      <c r="X27" s="163">
        <f>SUMIF('Rachel Montebello'!$D$23:$D$43,A27,'Rachel Montebello'!$M$23:$M$43)</f>
        <v>0</v>
      </c>
      <c r="Y27" s="203">
        <f t="shared" si="0"/>
        <v>1</v>
      </c>
      <c r="Z27" s="200">
        <f>Y27/$Y$31</f>
        <v>0.001221001221001221</v>
      </c>
      <c r="AA27" s="201">
        <f t="shared" si="3"/>
        <v>1</v>
      </c>
      <c r="AB27" s="167">
        <f t="shared" si="2"/>
        <v>0.001221001221001221</v>
      </c>
    </row>
    <row r="28" spans="1:28" ht="15.75" customHeight="1">
      <c r="A28" s="202" t="s">
        <v>217</v>
      </c>
      <c r="B28" s="162">
        <f>SUMIF('J. Demicoli'!$D$23:$D$43,A28,'J. Demicoli'!$M$23:$M$43)</f>
        <v>0</v>
      </c>
      <c r="C28" s="163">
        <f>SUMIF('Vella G.'!$D$23:$D$43,A28,'Vella G.'!$M$23:$M$43)</f>
        <v>0</v>
      </c>
      <c r="D28" s="163">
        <f>SUMIF('Depasquale F.'!$D$23:$D$43,A28,'Depasquale F.'!$M$23:$M$43)</f>
        <v>0</v>
      </c>
      <c r="E28" s="163">
        <f>SUMIF('Astrid-May Grima'!$D$23:$D$43,A28,'Astrid-May Grima'!$M$23:$M$43)</f>
        <v>0</v>
      </c>
      <c r="F28" s="163">
        <f>SUMIF('Farrugia Frendo C.'!$D$23:$D$43,A28,'Farrugia Frendo C.'!$M$23:$M$43)</f>
        <v>0</v>
      </c>
      <c r="G28" s="163">
        <f>SUMIF('Micallef Stafrace Y.'!$D$23:$D$43,A28,'Micallef Stafrace Y.'!$M$23:$M$43)</f>
        <v>0</v>
      </c>
      <c r="H28" s="163">
        <f>SUMIF('Demicoli A.'!$D$23:$D$43,A28,'Demicoli A.'!$M$23:$M$43)</f>
        <v>0</v>
      </c>
      <c r="I28" s="163">
        <f>SUMIF('Farrugia M.'!$D$23:$D$43,A28,'Farrugia M.'!$M$23:$M$43)</f>
        <v>0</v>
      </c>
      <c r="J28" s="163">
        <f>SUMIF('Nadine Lia'!$D$23:$D$43,A28,'Nadine Lia'!$M$23:$M$43)</f>
        <v>0</v>
      </c>
      <c r="K28" s="163">
        <f>SUMIF('Simone Grech'!$D$23:$D$43,A28,'Simone Grech'!$M$23:$M$43)</f>
        <v>0</v>
      </c>
      <c r="L28" s="163">
        <f>SUMIF('Camilleri N.'!$D$23:$D$43,A28,'Camilleri N.'!$M$23:$M$43)</f>
        <v>0</v>
      </c>
      <c r="M28" s="163">
        <f>SUMIF('J. Mifsud'!$D$23:$D$43,A28,'J. Mifsud'!$M$23:$M$43)</f>
        <v>0</v>
      </c>
      <c r="N28" s="163">
        <f>SUMIF('Clarke D.'!$D$23:$D$43,A28,'Clarke D.'!$M$23:$M$43)</f>
        <v>0</v>
      </c>
      <c r="O28" s="163">
        <f>SUMIF('Farrugia I.'!$D$23:$D$43,A28,'Farrugia I.'!$M$23:$M$43)</f>
        <v>0</v>
      </c>
      <c r="P28" s="163">
        <f>SUMIF('M. Vella'!$D$23:$D$43,A28,'M. Vella'!$M$23:$M$43)</f>
        <v>0</v>
      </c>
      <c r="Q28" s="163">
        <f>SUMIF('Stafrace Zammit C.'!$D$23:$D$43,A28,'Stafrace Zammit C.'!$M$23:$M$43)</f>
        <v>0</v>
      </c>
      <c r="R28" s="163">
        <f>SUMIF('Victor George Axiaq'!$D$23:$D$43,A28,'Victor George Axiaq'!$M$23:$M$43)</f>
        <v>0</v>
      </c>
      <c r="S28" s="163">
        <f>SUMIF('mag. 3'!$D$23:$D$43,A28,'mag. 3'!$M$23:$M$43)</f>
        <v>0</v>
      </c>
      <c r="T28" s="163">
        <f>SUMIF('Galea Sciberras N.'!$D$23:$D$43,A28,'Galea Sciberras N.'!$M$23:$M$43)</f>
        <v>0</v>
      </c>
      <c r="U28" s="163">
        <f>SUMIF('Bugeja A.'!$D$23:$D$43,A28,'Bugeja A.'!$M$23:$M$43)</f>
        <v>0</v>
      </c>
      <c r="V28" s="163">
        <f>SUMIF('Galea C.'!$D$23:$D$43,A28,'Galea C.'!$M$23:$M$43)</f>
        <v>0</v>
      </c>
      <c r="W28" s="163">
        <f>SUMIF('Frendo Dimech D.'!$D$23:$D$43,A28,'Frendo Dimech D.'!$M$23:$M$43)</f>
        <v>0</v>
      </c>
      <c r="X28" s="163">
        <f>SUMIF('Rachel Montebello'!$D$23:$D$43,A28,'Rachel Montebello'!$M$23:$M$43)</f>
        <v>0</v>
      </c>
      <c r="Y28" s="203">
        <f t="shared" si="0"/>
        <v>0</v>
      </c>
      <c r="Z28" s="165">
        <f>Y28/$Y$31</f>
        <v>0</v>
      </c>
      <c r="AA28" s="201">
        <f t="shared" si="3"/>
        <v>0</v>
      </c>
      <c r="AB28" s="167">
        <f t="shared" si="2"/>
        <v>0</v>
      </c>
    </row>
    <row r="29" spans="1:28" ht="15.75" customHeight="1">
      <c r="A29" s="202" t="s">
        <v>130</v>
      </c>
      <c r="B29" s="162">
        <f>SUMIF('J. Demicoli'!$D$23:$D$43,A29,'J. Demicoli'!$M$23:$M$43)</f>
        <v>0</v>
      </c>
      <c r="C29" s="163">
        <f>SUMIF('Vella G.'!$D$23:$D$43,A29,'Vella G.'!$M$23:$M$43)</f>
        <v>0</v>
      </c>
      <c r="D29" s="163">
        <f>SUMIF('Depasquale F.'!$D$23:$D$43,A29,'Depasquale F.'!$M$23:$M$43)</f>
        <v>0</v>
      </c>
      <c r="E29" s="163">
        <f>SUMIF('Astrid-May Grima'!$D$23:$D$43,A29,'Astrid-May Grima'!$M$23:$M$43)</f>
        <v>0</v>
      </c>
      <c r="F29" s="163">
        <f>SUMIF('Farrugia Frendo C.'!$D$23:$D$43,A29,'Farrugia Frendo C.'!$M$23:$M$43)</f>
        <v>0</v>
      </c>
      <c r="G29" s="163">
        <f>SUMIF('Micallef Stafrace Y.'!$D$23:$D$43,A29,'Micallef Stafrace Y.'!$M$23:$M$43)</f>
        <v>0</v>
      </c>
      <c r="H29" s="163">
        <f>SUMIF('Demicoli A.'!$D$23:$D$43,A29,'Demicoli A.'!$M$23:$M$43)</f>
        <v>0</v>
      </c>
      <c r="I29" s="163">
        <f>SUMIF('Farrugia M.'!$D$23:$D$43,A29,'Farrugia M.'!$M$23:$M$43)</f>
        <v>0</v>
      </c>
      <c r="J29" s="163">
        <f>SUMIF('Nadine Lia'!$D$23:$D$43,A29,'Nadine Lia'!$M$23:$M$43)</f>
        <v>0</v>
      </c>
      <c r="K29" s="163">
        <f>SUMIF('Simone Grech'!$D$23:$D$43,A29,'Simone Grech'!$M$23:$M$43)</f>
        <v>0</v>
      </c>
      <c r="L29" s="163">
        <f>SUMIF('Camilleri N.'!$D$23:$D$43,A29,'Camilleri N.'!$M$23:$M$43)</f>
        <v>0</v>
      </c>
      <c r="M29" s="163">
        <f>SUMIF('J. Mifsud'!$D$23:$D$43,A29,'J. Mifsud'!$M$23:$M$43)</f>
        <v>0</v>
      </c>
      <c r="N29" s="163">
        <f>SUMIF('Clarke D.'!$D$23:$D$43,A29,'Clarke D.'!$M$23:$M$43)</f>
        <v>0</v>
      </c>
      <c r="O29" s="163">
        <f>SUMIF('Farrugia I.'!$D$23:$D$43,A29,'Farrugia I.'!$M$23:$M$43)</f>
        <v>0</v>
      </c>
      <c r="P29" s="163">
        <f>SUMIF('M. Vella'!$D$23:$D$43,A29,'M. Vella'!$M$23:$M$43)</f>
        <v>0</v>
      </c>
      <c r="Q29" s="163">
        <f>SUMIF('Stafrace Zammit C.'!$D$23:$D$43,A29,'Stafrace Zammit C.'!$M$23:$M$43)</f>
        <v>0</v>
      </c>
      <c r="R29" s="163">
        <f>SUMIF('Victor George Axiaq'!$D$23:$D$43,A29,'Victor George Axiaq'!$M$23:$M$43)</f>
        <v>0</v>
      </c>
      <c r="S29" s="163">
        <f>SUMIF('mag. 3'!$D$23:$D$43,A29,'mag. 3'!$M$23:$M$43)</f>
        <v>0</v>
      </c>
      <c r="T29" s="163">
        <f>SUMIF('Galea Sciberras N.'!$D$23:$D$43,A29,'Galea Sciberras N.'!$M$23:$M$43)</f>
        <v>0</v>
      </c>
      <c r="U29" s="163">
        <f>SUMIF('Bugeja A.'!$D$23:$D$43,A29,'Bugeja A.'!$M$23:$M$43)</f>
        <v>0</v>
      </c>
      <c r="V29" s="163">
        <f>SUMIF('Galea C.'!$D$23:$D$43,A29,'Galea C.'!$M$23:$M$43)</f>
        <v>0</v>
      </c>
      <c r="W29" s="163">
        <f>SUMIF('Frendo Dimech D.'!$D$23:$D$43,A29,'Frendo Dimech D.'!$M$23:$M$43)</f>
        <v>0</v>
      </c>
      <c r="X29" s="163">
        <f>SUMIF('Rachel Montebello'!$D$23:$D$43,A29,'Rachel Montebello'!$M$23:$M$43)</f>
        <v>0</v>
      </c>
      <c r="Y29" s="203">
        <f t="shared" si="0"/>
        <v>0</v>
      </c>
      <c r="Z29" s="165">
        <f>Y29/$Y$31</f>
        <v>0</v>
      </c>
      <c r="AA29" s="201">
        <f t="shared" si="3"/>
        <v>0</v>
      </c>
      <c r="AB29" s="167">
        <f t="shared" si="2"/>
        <v>0</v>
      </c>
    </row>
    <row r="30" spans="1:28" ht="15.75" customHeight="1" thickBot="1">
      <c r="A30" s="204" t="s">
        <v>131</v>
      </c>
      <c r="B30" s="141">
        <f>SUMIF('J. Demicoli'!$D$23:$D$43,A30,'J. Demicoli'!$M$23:$M$43)</f>
        <v>0</v>
      </c>
      <c r="C30" s="142">
        <f>SUMIF('Vella G.'!$D$23:$D$43,A30,'Vella G.'!$M$23:$M$43)</f>
        <v>0</v>
      </c>
      <c r="D30" s="142">
        <f>SUMIF('Depasquale F.'!$D$23:$D$43,A30,'Depasquale F.'!$M$23:$M$43)</f>
        <v>0</v>
      </c>
      <c r="E30" s="142">
        <f>SUMIF('Astrid-May Grima'!$D$23:$D$43,A30,'Astrid-May Grima'!$M$23:$M$43)</f>
        <v>0</v>
      </c>
      <c r="F30" s="142">
        <f>SUMIF('Farrugia Frendo C.'!$D$23:$D$43,A30,'Farrugia Frendo C.'!$M$23:$M$43)</f>
        <v>0</v>
      </c>
      <c r="G30" s="142">
        <f>SUMIF('Micallef Stafrace Y.'!$D$23:$D$43,A30,'Micallef Stafrace Y.'!$M$23:$M$43)</f>
        <v>0</v>
      </c>
      <c r="H30" s="142">
        <f>SUMIF('Demicoli A.'!$D$23:$D$43,A30,'Demicoli A.'!$M$23:$M$43)</f>
        <v>0</v>
      </c>
      <c r="I30" s="142">
        <f>SUMIF('Farrugia M.'!$D$23:$D$43,A30,'Farrugia M.'!$M$23:$M$43)</f>
        <v>0</v>
      </c>
      <c r="J30" s="142">
        <f>SUMIF('Nadine Lia'!$D$23:$D$43,A30,'Nadine Lia'!$M$23:$M$43)</f>
        <v>0</v>
      </c>
      <c r="K30" s="142">
        <f>SUMIF('Simone Grech'!$D$23:$D$43,A30,'Simone Grech'!$M$23:$M$43)</f>
        <v>0</v>
      </c>
      <c r="L30" s="142">
        <f>SUMIF('Camilleri N.'!$D$23:$D$43,A30,'Camilleri N.'!$M$23:$M$43)</f>
        <v>0</v>
      </c>
      <c r="M30" s="142">
        <f>SUMIF('J. Mifsud'!$D$23:$D$43,A30,'J. Mifsud'!$M$23:$M$43)</f>
        <v>0</v>
      </c>
      <c r="N30" s="142">
        <f>SUMIF('Clarke D.'!$D$23:$D$43,A30,'Clarke D.'!$M$23:$M$43)</f>
        <v>0</v>
      </c>
      <c r="O30" s="142">
        <f>SUMIF('Farrugia I.'!$D$23:$D$43,A30,'Farrugia I.'!$M$23:$M$43)</f>
        <v>0</v>
      </c>
      <c r="P30" s="142">
        <f>SUMIF('M. Vella'!$D$23:$D$43,A30,'M. Vella'!$M$23:$M$43)</f>
        <v>0</v>
      </c>
      <c r="Q30" s="142">
        <f>SUMIF('Stafrace Zammit C.'!$D$23:$D$43,A30,'Stafrace Zammit C.'!$M$23:$M$43)</f>
        <v>0</v>
      </c>
      <c r="R30" s="142">
        <f>SUMIF('Victor George Axiaq'!$D$23:$D$43,A30,'Victor George Axiaq'!$M$23:$M$43)</f>
        <v>0</v>
      </c>
      <c r="S30" s="142">
        <f>SUMIF('mag. 3'!$D$23:$D$43,A30,'mag. 3'!$M$23:$M$43)</f>
        <v>0</v>
      </c>
      <c r="T30" s="142">
        <f>SUMIF('Galea Sciberras N.'!$D$23:$D$43,A30,'Galea Sciberras N.'!$M$23:$M$43)</f>
        <v>0</v>
      </c>
      <c r="U30" s="142">
        <f>SUMIF('Bugeja A.'!$D$23:$D$43,A30,'Bugeja A.'!$M$23:$M$43)</f>
        <v>0</v>
      </c>
      <c r="V30" s="142">
        <f>SUMIF('Galea C.'!$D$23:$D$43,A30,'Galea C.'!$M$23:$M$43)</f>
        <v>0</v>
      </c>
      <c r="W30" s="142">
        <f>SUMIF('Frendo Dimech D.'!$D$23:$D$43,A30,'Frendo Dimech D.'!$M$23:$M$43)</f>
        <v>0</v>
      </c>
      <c r="X30" s="143">
        <f>SUMIF('Rachel Montebello'!$D$23:$D$43,A30,'Rachel Montebello'!$M$23:$M$43)</f>
        <v>0</v>
      </c>
      <c r="Y30" s="189">
        <f t="shared" si="0"/>
        <v>0</v>
      </c>
      <c r="Z30" s="200">
        <f>Y30/$Y$31</f>
        <v>0</v>
      </c>
      <c r="AA30" s="201">
        <f t="shared" si="3"/>
        <v>0</v>
      </c>
      <c r="AB30" s="167">
        <f t="shared" si="2"/>
        <v>0</v>
      </c>
    </row>
    <row r="31" spans="1:28" s="177" customFormat="1" ht="13.5" customHeight="1" thickBot="1">
      <c r="A31" s="205" t="s">
        <v>21</v>
      </c>
      <c r="B31" s="206">
        <f aca="true" t="shared" si="4" ref="B31:S31">SUM(B10:B30)</f>
        <v>7</v>
      </c>
      <c r="C31" s="172">
        <f t="shared" si="4"/>
        <v>9</v>
      </c>
      <c r="D31" s="172">
        <f t="shared" si="4"/>
        <v>0</v>
      </c>
      <c r="E31" s="172">
        <f t="shared" si="4"/>
        <v>120</v>
      </c>
      <c r="F31" s="172">
        <f t="shared" si="4"/>
        <v>147</v>
      </c>
      <c r="G31" s="172">
        <f t="shared" si="4"/>
        <v>73</v>
      </c>
      <c r="H31" s="172">
        <f t="shared" si="4"/>
        <v>8</v>
      </c>
      <c r="I31" s="172">
        <f t="shared" si="4"/>
        <v>6</v>
      </c>
      <c r="J31" s="172">
        <f t="shared" si="4"/>
        <v>111</v>
      </c>
      <c r="K31" s="172">
        <f t="shared" si="4"/>
        <v>31</v>
      </c>
      <c r="L31" s="172">
        <f t="shared" si="4"/>
        <v>5</v>
      </c>
      <c r="M31" s="172">
        <f t="shared" si="4"/>
        <v>18</v>
      </c>
      <c r="N31" s="172">
        <f t="shared" si="4"/>
        <v>12</v>
      </c>
      <c r="O31" s="172">
        <f t="shared" si="4"/>
        <v>3</v>
      </c>
      <c r="P31" s="172">
        <f t="shared" si="4"/>
        <v>9</v>
      </c>
      <c r="Q31" s="172">
        <f t="shared" si="4"/>
        <v>18</v>
      </c>
      <c r="R31" s="172">
        <f t="shared" si="4"/>
        <v>44</v>
      </c>
      <c r="S31" s="172">
        <f t="shared" si="4"/>
        <v>0</v>
      </c>
      <c r="T31" s="172">
        <f aca="true" t="shared" si="5" ref="T31:Y31">SUM(T10:T30)</f>
        <v>11</v>
      </c>
      <c r="U31" s="172">
        <f t="shared" si="5"/>
        <v>0</v>
      </c>
      <c r="V31" s="172">
        <f t="shared" si="5"/>
        <v>114</v>
      </c>
      <c r="W31" s="172">
        <f t="shared" si="5"/>
        <v>64</v>
      </c>
      <c r="X31" s="172">
        <f t="shared" si="5"/>
        <v>9</v>
      </c>
      <c r="Y31" s="207">
        <f t="shared" si="5"/>
        <v>819</v>
      </c>
      <c r="Z31" s="174"/>
      <c r="AA31" s="175"/>
      <c r="AB31" s="176"/>
    </row>
    <row r="32" spans="2:28" ht="13.5" customHeight="1" thickBot="1">
      <c r="B32" s="178">
        <f>B31/Y31</f>
        <v>0.008547008547008548</v>
      </c>
      <c r="C32" s="179">
        <f>C31/Y31</f>
        <v>0.01098901098901099</v>
      </c>
      <c r="D32" s="179">
        <f>D31/Y31</f>
        <v>0</v>
      </c>
      <c r="E32" s="179">
        <f>E31/Y31</f>
        <v>0.14652014652014653</v>
      </c>
      <c r="F32" s="179">
        <f>F31/Y31</f>
        <v>0.1794871794871795</v>
      </c>
      <c r="G32" s="179">
        <f>G31/Y31</f>
        <v>0.08913308913308914</v>
      </c>
      <c r="H32" s="179">
        <f>H31/Y31</f>
        <v>0.009768009768009768</v>
      </c>
      <c r="I32" s="179">
        <f>I31/Y31</f>
        <v>0.007326007326007326</v>
      </c>
      <c r="J32" s="179">
        <f>J31/Y31</f>
        <v>0.13553113553113552</v>
      </c>
      <c r="K32" s="179">
        <f>K31/Y31</f>
        <v>0.03785103785103785</v>
      </c>
      <c r="L32" s="179">
        <f>L31/Y31</f>
        <v>0.006105006105006105</v>
      </c>
      <c r="M32" s="179">
        <f>M31/Y31</f>
        <v>0.02197802197802198</v>
      </c>
      <c r="N32" s="179">
        <f>N31/Y31</f>
        <v>0.014652014652014652</v>
      </c>
      <c r="O32" s="179">
        <f>O31/Y31</f>
        <v>0.003663003663003663</v>
      </c>
      <c r="P32" s="179">
        <f>P31/Y31</f>
        <v>0.01098901098901099</v>
      </c>
      <c r="Q32" s="179">
        <f>Q31/Y31</f>
        <v>0.02197802197802198</v>
      </c>
      <c r="R32" s="179">
        <f>R31/Y31</f>
        <v>0.05372405372405373</v>
      </c>
      <c r="S32" s="179">
        <f>S31/Y31</f>
        <v>0</v>
      </c>
      <c r="T32" s="179">
        <f>T31/Y31</f>
        <v>0.013431013431013432</v>
      </c>
      <c r="U32" s="179">
        <f>U31/Y31</f>
        <v>0</v>
      </c>
      <c r="V32" s="179">
        <f>V31/Y31</f>
        <v>0.1391941391941392</v>
      </c>
      <c r="W32" s="179">
        <f>W31/Y31</f>
        <v>0.07814407814407814</v>
      </c>
      <c r="X32" s="180">
        <f>X31/Y31</f>
        <v>0.01098901098901099</v>
      </c>
      <c r="Y32" s="176"/>
      <c r="Z32" s="182"/>
      <c r="AA32" s="182"/>
      <c r="AB32" s="182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A12:AA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24">
      <selection activeCell="M28" sqref="M28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5" width="10.7109375" style="1" customWidth="1"/>
    <col min="6" max="6" width="1.7109375" style="1" customWidth="1"/>
    <col min="7" max="7" width="5.7109375" style="1" customWidth="1"/>
    <col min="8" max="8" width="1.28515625" style="1" customWidth="1"/>
    <col min="9" max="9" width="5.7109375" style="1" customWidth="1"/>
    <col min="10" max="10" width="1.28515625" style="1" customWidth="1"/>
    <col min="11" max="11" width="5.7109375" style="1" customWidth="1"/>
    <col min="12" max="12" width="1.28515625" style="1" customWidth="1"/>
    <col min="13" max="13" width="5.7109375" style="1" customWidth="1"/>
    <col min="14" max="14" width="1.28515625" style="1" customWidth="1"/>
    <col min="15" max="15" width="5.710937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5.7109375" style="1" customWidth="1"/>
    <col min="20" max="20" width="1.7109375" style="1" customWidth="1"/>
    <col min="21" max="21" width="5.7109375" style="1" customWidth="1"/>
    <col min="22" max="22" width="1.7109375" style="1" customWidth="1"/>
    <col min="23" max="23" width="5.7109375" style="1" customWidth="1"/>
    <col min="24" max="24" width="1.7109375" style="1" customWidth="1"/>
    <col min="25" max="16384" width="9.140625" style="1" customWidth="1"/>
  </cols>
  <sheetData>
    <row r="1" ht="12.75" hidden="1"/>
    <row r="2" spans="2:22" ht="18" customHeight="1">
      <c r="B2" s="119" t="s">
        <v>17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ht="6" customHeight="1"/>
    <row r="4" spans="2:22" ht="15.75" customHeight="1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2:22" ht="11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2:22" ht="11.25" customHeight="1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2:22" ht="11.25" customHeight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4.5" customHeight="1"/>
    <row r="9" spans="2:22" ht="11.25" customHeight="1" hidden="1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Jannar 2021</v>
      </c>
      <c r="I11" s="3"/>
      <c r="L11" s="3"/>
      <c r="M11" s="3"/>
      <c r="P11" s="3"/>
      <c r="Q11" s="3"/>
    </row>
    <row r="12" ht="3.75" customHeight="1"/>
    <row r="13" spans="2:22" ht="106.5" customHeight="1">
      <c r="B13" s="121" t="s">
        <v>71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</row>
    <row r="14" ht="6.75" customHeight="1" hidden="1"/>
    <row r="15" spans="2:22" ht="10.5" customHeight="1">
      <c r="B15" s="123" t="s">
        <v>61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132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(Appelli Inferjuri)'!$S$25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175</v>
      </c>
      <c r="E27" s="16"/>
      <c r="F27" s="3"/>
      <c r="G27" s="16">
        <f>'[1]Kriminal (Appelli Inferjuri)'!$S$27</f>
        <v>350</v>
      </c>
      <c r="H27" s="3"/>
      <c r="I27" s="17">
        <v>5</v>
      </c>
      <c r="J27" s="3"/>
      <c r="K27" s="17"/>
      <c r="L27" s="3"/>
      <c r="M27" s="17">
        <v>10</v>
      </c>
      <c r="N27" s="3"/>
      <c r="O27" s="17">
        <v>1</v>
      </c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346</v>
      </c>
      <c r="T27" s="3"/>
      <c r="U27" s="17"/>
      <c r="V27" s="3"/>
      <c r="W27" s="18">
        <f>IF(ISNUMBER(S27),S27,0)-IF(ISNUMBER(U27),U27,0)</f>
        <v>346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/>
      <c r="E29" s="16"/>
      <c r="F29" s="3"/>
      <c r="G29" s="16">
        <f>'[1]Kriminal (Appelli Inferjuri)'!$S$29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201</v>
      </c>
      <c r="E31" s="16"/>
      <c r="F31" s="3"/>
      <c r="G31" s="16">
        <f>'[1]Kriminal (Appelli Inferjuri)'!$S$31</f>
        <v>73</v>
      </c>
      <c r="H31" s="3"/>
      <c r="I31" s="17">
        <v>7</v>
      </c>
      <c r="J31" s="3"/>
      <c r="K31" s="17"/>
      <c r="L31" s="3"/>
      <c r="M31" s="17">
        <v>6</v>
      </c>
      <c r="N31" s="3"/>
      <c r="O31" s="17">
        <v>3</v>
      </c>
      <c r="P31" s="3"/>
      <c r="Q31" s="17"/>
      <c r="R31" s="3"/>
      <c r="S31" s="18">
        <f t="shared" si="0"/>
        <v>77</v>
      </c>
      <c r="T31" s="3"/>
      <c r="U31" s="17"/>
      <c r="V31" s="3"/>
      <c r="W31" s="18">
        <f>IF(ISNUMBER(S31),S31,0)-IF(ISNUMBER(U31),U31,0)</f>
        <v>77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 t="s">
        <v>208</v>
      </c>
      <c r="E33" s="16"/>
      <c r="F33" s="3"/>
      <c r="G33" s="16">
        <f>'[1]Kriminal (Appelli Inferjuri)'!$S$33</f>
        <v>147</v>
      </c>
      <c r="H33" s="3"/>
      <c r="I33" s="17">
        <v>9</v>
      </c>
      <c r="J33" s="3"/>
      <c r="K33" s="17"/>
      <c r="L33" s="3"/>
      <c r="M33" s="17">
        <v>11</v>
      </c>
      <c r="N33" s="3"/>
      <c r="O33" s="17"/>
      <c r="P33" s="3"/>
      <c r="Q33" s="17">
        <v>4</v>
      </c>
      <c r="R33" s="3"/>
      <c r="S33" s="18">
        <f t="shared" si="0"/>
        <v>141</v>
      </c>
      <c r="T33" s="3"/>
      <c r="U33" s="17"/>
      <c r="V33" s="3"/>
      <c r="W33" s="18">
        <f>IF(ISNUMBER(S33),S33,0)-IF(ISNUMBER(U33),U33,0)</f>
        <v>141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174</v>
      </c>
      <c r="E35" s="16"/>
      <c r="F35" s="3"/>
      <c r="G35" s="16">
        <f>'[1]Kriminal (Appelli Inferjuri)'!$S$35</f>
        <v>82</v>
      </c>
      <c r="H35" s="3"/>
      <c r="I35" s="17"/>
      <c r="J35" s="3"/>
      <c r="K35" s="17"/>
      <c r="L35" s="3"/>
      <c r="M35" s="17">
        <v>18</v>
      </c>
      <c r="N35" s="3"/>
      <c r="O35" s="17"/>
      <c r="P35" s="3"/>
      <c r="Q35" s="17"/>
      <c r="R35" s="3"/>
      <c r="S35" s="18">
        <f t="shared" si="0"/>
        <v>64</v>
      </c>
      <c r="T35" s="3"/>
      <c r="U35" s="17"/>
      <c r="V35" s="3"/>
      <c r="W35" s="18">
        <f>IF(ISNUMBER(S35),S35,0)-IF(ISNUMBER(U35),U35,0)</f>
        <v>64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20">
        <v>7</v>
      </c>
      <c r="D37" s="20"/>
      <c r="E37" s="20"/>
      <c r="F37" s="3"/>
      <c r="G37" s="17">
        <f>'[1]Kriminal (Appelli Inferjuri)'!$S$37</f>
        <v>0</v>
      </c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(Appelli Inferjuri)'!$S$39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>
        <v>9</v>
      </c>
      <c r="D41" s="16" t="s">
        <v>186</v>
      </c>
      <c r="E41" s="16"/>
      <c r="F41" s="3"/>
      <c r="G41" s="17">
        <f>'[1]Kriminal (Appelli Inferjuri)'!$S$41</f>
        <v>17</v>
      </c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17</v>
      </c>
      <c r="T41" s="3"/>
      <c r="U41" s="17"/>
      <c r="V41" s="3"/>
      <c r="W41" s="18">
        <f>IF(ISNUMBER(S41),S41,0)-IF(ISNUMBER(U41),U41,0)</f>
        <v>17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>
        <v>10</v>
      </c>
      <c r="D43" s="16" t="s">
        <v>213</v>
      </c>
      <c r="E43" s="16"/>
      <c r="F43" s="3"/>
      <c r="G43" s="17">
        <f>'[1]Kriminal (Appelli Inferjuri)'!$S$43</f>
        <v>1</v>
      </c>
      <c r="H43" s="3"/>
      <c r="I43" s="17">
        <v>2</v>
      </c>
      <c r="J43" s="3"/>
      <c r="K43" s="17"/>
      <c r="L43" s="3"/>
      <c r="M43" s="17">
        <v>1</v>
      </c>
      <c r="N43" s="3"/>
      <c r="O43" s="17"/>
      <c r="P43" s="3"/>
      <c r="Q43" s="17"/>
      <c r="R43" s="3"/>
      <c r="S43" s="18">
        <f t="shared" si="0"/>
        <v>2</v>
      </c>
      <c r="T43" s="3"/>
      <c r="U43" s="17"/>
      <c r="V43" s="3"/>
      <c r="W43" s="18">
        <f>IF(ISNUMBER(S43),S43,0)-IF(ISNUMBER(U43),U43,0)</f>
        <v>2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670</v>
      </c>
      <c r="H45" s="18"/>
      <c r="I45" s="21">
        <f>SUM(I25:I43)</f>
        <v>23</v>
      </c>
      <c r="J45" s="18"/>
      <c r="K45" s="21">
        <f>SUM(K25:K43)</f>
        <v>0</v>
      </c>
      <c r="L45" s="18"/>
      <c r="M45" s="21">
        <f>SUM(M25:M43)</f>
        <v>46</v>
      </c>
      <c r="N45" s="18"/>
      <c r="O45" s="21">
        <f>SUM(O25:O43)</f>
        <v>4</v>
      </c>
      <c r="P45" s="18"/>
      <c r="Q45" s="21">
        <f>SUM(Q25:Q43)</f>
        <v>4</v>
      </c>
      <c r="R45" s="18"/>
      <c r="S45" s="21">
        <f>SUM(S25:S43)</f>
        <v>647</v>
      </c>
      <c r="T45" s="18"/>
      <c r="U45" s="21">
        <f>SUM(U25:U43)</f>
        <v>0</v>
      </c>
      <c r="V45" s="18"/>
      <c r="W45" s="21">
        <f>SUM(W25:W43)</f>
        <v>647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117" t="s">
        <v>14</v>
      </c>
      <c r="D51" s="117"/>
      <c r="E51" s="117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2"/>
  <sheetViews>
    <sheetView showGridLines="0" tabSelected="1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8.7109375" style="49" customWidth="1"/>
    <col min="2" max="24" width="5.140625" style="49" customWidth="1"/>
    <col min="25" max="25" width="6.8515625" style="49" customWidth="1"/>
    <col min="26" max="28" width="5.28125" style="49" customWidth="1"/>
    <col min="29" max="16384" width="9.00390625" style="49" customWidth="1"/>
  </cols>
  <sheetData>
    <row r="1" spans="1:28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ht="12.75"/>
    <row r="3" spans="1:27" ht="19.5" customHeight="1">
      <c r="A3" s="126" t="s">
        <v>154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2.75" customHeight="1">
      <c r="A4" s="128" t="s">
        <v>55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30" customFormat="1" ht="15" customHeight="1">
      <c r="A5" s="129" t="s">
        <v>57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 customHeight="1">
      <c r="A6" s="131" t="str">
        <f>CONCATENATE(Kriminal!G6," ",Kriminal!H6)</f>
        <v>Statistika Ghal Jannar 2021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5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55" t="s">
        <v>0</v>
      </c>
    </row>
    <row r="8" ht="12.75" customHeight="1"/>
    <row r="9" spans="2:28" ht="96" customHeight="1">
      <c r="B9" s="183" t="s">
        <v>166</v>
      </c>
      <c r="C9" s="184" t="s">
        <v>127</v>
      </c>
      <c r="D9" s="184"/>
      <c r="E9" s="184" t="s">
        <v>197</v>
      </c>
      <c r="F9" s="133" t="s">
        <v>181</v>
      </c>
      <c r="G9" s="133" t="s">
        <v>184</v>
      </c>
      <c r="H9" s="184" t="s">
        <v>68</v>
      </c>
      <c r="I9" s="184" t="s">
        <v>149</v>
      </c>
      <c r="J9" s="184" t="str">
        <f>'Introdotti(Mag-Malta)'!J9</f>
        <v>Nadine Lia</v>
      </c>
      <c r="K9" s="184" t="s">
        <v>200</v>
      </c>
      <c r="L9" s="184" t="s">
        <v>145</v>
      </c>
      <c r="M9" s="184" t="s">
        <v>169</v>
      </c>
      <c r="N9" s="184" t="s">
        <v>69</v>
      </c>
      <c r="O9" s="184" t="s">
        <v>150</v>
      </c>
      <c r="P9" s="184" t="s">
        <v>170</v>
      </c>
      <c r="Q9" s="184" t="s">
        <v>126</v>
      </c>
      <c r="R9" s="184" t="str">
        <f>'Introdotti(Mag-Malta)'!R9</f>
        <v>Victor George Axiaq</v>
      </c>
      <c r="S9" s="184"/>
      <c r="T9" s="184" t="s">
        <v>152</v>
      </c>
      <c r="U9" s="185"/>
      <c r="V9" s="185" t="s">
        <v>159</v>
      </c>
      <c r="W9" s="186" t="s">
        <v>178</v>
      </c>
      <c r="X9" s="208" t="s">
        <v>199</v>
      </c>
      <c r="Y9" s="136" t="s">
        <v>21</v>
      </c>
      <c r="Z9" s="137" t="s">
        <v>22</v>
      </c>
      <c r="AA9" s="188" t="s">
        <v>23</v>
      </c>
      <c r="AB9" s="139" t="s">
        <v>24</v>
      </c>
    </row>
    <row r="10" spans="1:28" ht="15.75" customHeight="1">
      <c r="A10" s="161" t="s">
        <v>32</v>
      </c>
      <c r="B10" s="141">
        <f>SUMIF('J. Demicoli'!$D$23:$D$43,A10,'J. Demicoli'!$S$23:$S$43)</f>
        <v>212</v>
      </c>
      <c r="C10" s="142">
        <f>SUMIF('Vella G.'!$D$23:$D$43,A10,'Vella G.'!$S$23:$S$43)</f>
        <v>1</v>
      </c>
      <c r="D10" s="142">
        <f>SUMIF('Depasquale F.'!$D$23:$D$43,A10,'Depasquale F.'!$S$23:$S$43)</f>
        <v>0</v>
      </c>
      <c r="E10" s="142">
        <f>SUMIF('Astrid-May Grima'!$D$23:$D$43,A10,'Astrid-May Grima'!$S$23:$S$43)</f>
        <v>0</v>
      </c>
      <c r="F10" s="142">
        <f>SUMIF('Farrugia Frendo C.'!$D$23:$D$43,A10,'Farrugia Frendo C.'!$S$23:$S$43)</f>
        <v>0</v>
      </c>
      <c r="G10" s="142">
        <f>SUMIF('Micallef Stafrace Y.'!$D$23:$D$43,A10,'Micallef Stafrace Y.'!$S$23:$S$43)</f>
        <v>0</v>
      </c>
      <c r="H10" s="142">
        <f>SUMIF('Demicoli A.'!$D$23:$D$43,A10,'Demicoli A.'!$S$23:$S$43)</f>
        <v>0</v>
      </c>
      <c r="I10" s="142">
        <f>SUMIF('Farrugia M.'!$D$23:$D$43,A10,'Farrugia M.'!$S$23:$S$43)</f>
        <v>2</v>
      </c>
      <c r="J10" s="142">
        <f>SUMIF('Nadine Lia'!$D$23:$D$43,A10,'Nadine Lia'!$S$23:$S$43)</f>
        <v>1</v>
      </c>
      <c r="K10" s="142">
        <f>SUMIF('Simone Grech'!$D$23:$D$43,A10,'Simone Grech'!$S$23:$S$43)</f>
        <v>11</v>
      </c>
      <c r="L10" s="142">
        <f>SUMIF('Camilleri N.'!$D$23:$D$43,A10,'Camilleri N.'!$S$23:$S$43)</f>
        <v>0</v>
      </c>
      <c r="M10" s="142">
        <f>SUMIF('J. Mifsud'!$D$23:$D$43,A10,'J. Mifsud'!$S$23:$S$43)</f>
        <v>0</v>
      </c>
      <c r="N10" s="142">
        <f>SUMIF('Clarke D.'!$D$23:$D$43,A10,'Clarke D.'!$S$23:$S$43)</f>
        <v>99</v>
      </c>
      <c r="O10" s="142">
        <f>SUMIF('Farrugia I.'!$D$23:$D$43,A10,'Farrugia I.'!$S$23:$S$43)</f>
        <v>0</v>
      </c>
      <c r="P10" s="142">
        <f>SUMIF('M. Vella'!$D$23:$D$43,A10,'M. Vella'!$S$23:$S$43)</f>
        <v>3</v>
      </c>
      <c r="Q10" s="142">
        <f>SUMIF('Stafrace Zammit C.'!$D$23:$D$43,A10,'Stafrace Zammit C.'!$S$23:$S$43)</f>
        <v>0</v>
      </c>
      <c r="R10" s="142">
        <f>SUMIF('Victor George Axiaq'!$D$23:$D$43,A10,'Victor George Axiaq'!$S$23:$S$43)</f>
        <v>9</v>
      </c>
      <c r="S10" s="142">
        <f>SUMIF('mag. 3'!$D$23:$D$43,A10,'mag. 3'!$S$23:$S$43)</f>
        <v>0</v>
      </c>
      <c r="T10" s="142">
        <f>SUMIF('Galea Sciberras N.'!$D$23:$D$43,A10,'Galea Sciberras N.'!$S$23:$S$43)</f>
        <v>769</v>
      </c>
      <c r="U10" s="142">
        <f>SUMIF('Bugeja A.'!$D$23:$D$43,A10,'Bugeja A.'!$S$23:$S$43)</f>
        <v>0</v>
      </c>
      <c r="V10" s="142">
        <f>SUMIF('Galea C.'!$D$23:$D$43,A10,'Galea C.'!$S$23:$S$43)</f>
        <v>2</v>
      </c>
      <c r="W10" s="142">
        <f>SUMIF('Frendo Dimech D.'!$D$23:$D$43,A10,'Frendo Dimech D.'!$S$23:$S$43)</f>
        <v>0</v>
      </c>
      <c r="X10" s="143">
        <f>SUMIF('Rachel Montebello'!$D$23:$D$43,A10,'Rachel Montebello'!$S$23:$S$43)</f>
        <v>0</v>
      </c>
      <c r="Y10" s="144">
        <f aca="true" t="shared" si="0" ref="Y10:Y30">SUM(B10:X10)</f>
        <v>1109</v>
      </c>
      <c r="Z10" s="190">
        <f aca="true" t="shared" si="1" ref="Z10:Z26">Y10/$Y$31</f>
        <v>0.06885632683471998</v>
      </c>
      <c r="AA10" s="191"/>
      <c r="AB10" s="147"/>
    </row>
    <row r="11" spans="1:28" ht="15.75" customHeight="1">
      <c r="A11" s="192" t="s">
        <v>33</v>
      </c>
      <c r="B11" s="149">
        <f>SUMIF('J. Demicoli'!$D$23:$D$43,A11,'J. Demicoli'!$S$23:$S$43)</f>
        <v>53</v>
      </c>
      <c r="C11" s="143">
        <f>SUMIF('Vella G.'!$D$23:$D$43,A11,'Vella G.'!$S$23:$S$43)</f>
        <v>53</v>
      </c>
      <c r="D11" s="143">
        <f>SUMIF('Depasquale F.'!$D$23:$D$43,A11,'Depasquale F.'!$S$23:$S$43)</f>
        <v>0</v>
      </c>
      <c r="E11" s="143">
        <f>SUMIF('Astrid-May Grima'!$D$23:$D$43,A11,'Astrid-May Grima'!$S$23:$S$43)</f>
        <v>144</v>
      </c>
      <c r="F11" s="143">
        <f>SUMIF('Farrugia Frendo C.'!$D$23:$D$43,A11,'Farrugia Frendo C.'!$S$23:$S$43)</f>
        <v>191</v>
      </c>
      <c r="G11" s="143">
        <f>SUMIF('Micallef Stafrace Y.'!$D$23:$D$43,A11,'Micallef Stafrace Y.'!$S$23:$S$43)</f>
        <v>88</v>
      </c>
      <c r="H11" s="143">
        <f>SUMIF('Demicoli A.'!$D$23:$D$43,A11,'Demicoli A.'!$S$23:$S$43)</f>
        <v>158</v>
      </c>
      <c r="I11" s="143">
        <f>SUMIF('Farrugia M.'!$D$23:$D$43,A11,'Farrugia M.'!$S$23:$S$43)</f>
        <v>178</v>
      </c>
      <c r="J11" s="143">
        <f>SUMIF('Nadine Lia'!$D$23:$D$43,A11,'Nadine Lia'!$S$23:$S$43)</f>
        <v>143</v>
      </c>
      <c r="K11" s="143">
        <f>SUMIF('Simone Grech'!$D$23:$D$43,A11,'Simone Grech'!$S$23:$S$43)</f>
        <v>39</v>
      </c>
      <c r="L11" s="143">
        <f>SUMIF('Camilleri N.'!$D$23:$D$43,A11,'Camilleri N.'!$S$23:$S$43)</f>
        <v>257</v>
      </c>
      <c r="M11" s="143">
        <f>SUMIF('J. Mifsud'!$D$23:$D$43,A11,'J. Mifsud'!$S$23:$S$43)</f>
        <v>63</v>
      </c>
      <c r="N11" s="143">
        <f>SUMIF('Clarke D.'!$D$23:$D$43,A11,'Clarke D.'!$S$23:$S$43)</f>
        <v>110</v>
      </c>
      <c r="O11" s="143">
        <f>SUMIF('Farrugia I.'!$D$23:$D$43,A11,'Farrugia I.'!$S$23:$S$43)</f>
        <v>128</v>
      </c>
      <c r="P11" s="143">
        <f>SUMIF('M. Vella'!$D$23:$D$43,A11,'M. Vella'!$S$23:$S$43)</f>
        <v>129</v>
      </c>
      <c r="Q11" s="143">
        <f>SUMIF('Stafrace Zammit C.'!$D$23:$D$43,A11,'Stafrace Zammit C.'!$S$23:$S$43)</f>
        <v>286</v>
      </c>
      <c r="R11" s="143">
        <f>SUMIF('Victor George Axiaq'!$D$23:$D$43,A11,'Victor George Axiaq'!$S$23:$S$43)</f>
        <v>4</v>
      </c>
      <c r="S11" s="143">
        <f>SUMIF('mag. 3'!$D$23:$D$43,A11,'mag. 3'!$S$23:$S$43)</f>
        <v>0</v>
      </c>
      <c r="T11" s="143">
        <f>SUMIF('Galea Sciberras N.'!$D$23:$D$43,A11,'Galea Sciberras N.'!$S$23:$S$43)</f>
        <v>23</v>
      </c>
      <c r="U11" s="143">
        <f>SUMIF('Bugeja A.'!$D$23:$D$43,A11,'Bugeja A.'!$S$23:$S$43)</f>
        <v>0</v>
      </c>
      <c r="V11" s="143">
        <f>SUMIF('Galea C.'!$D$23:$D$43,A11,'Galea C.'!$S$23:$S$43)</f>
        <v>7</v>
      </c>
      <c r="W11" s="143">
        <f>SUMIF('Frendo Dimech D.'!$D$23:$D$43,A11,'Frendo Dimech D.'!$S$23:$S$43)</f>
        <v>80</v>
      </c>
      <c r="X11" s="143">
        <f>SUMIF('Rachel Montebello'!$D$23:$D$43,A11,'Rachel Montebello'!$S$23:$S$43)</f>
        <v>188</v>
      </c>
      <c r="Y11" s="150">
        <f t="shared" si="0"/>
        <v>2322</v>
      </c>
      <c r="Z11" s="194">
        <f t="shared" si="1"/>
        <v>0.14416987458090152</v>
      </c>
      <c r="AA11" s="195"/>
      <c r="AB11" s="153"/>
    </row>
    <row r="12" spans="1:28" ht="15.75" customHeight="1">
      <c r="A12" s="196" t="s">
        <v>19</v>
      </c>
      <c r="B12" s="155">
        <f>SUMIF('J. Demicoli'!$D$23:$D$43,A12,'J. Demicoli'!$S$23:$S$43)</f>
        <v>51</v>
      </c>
      <c r="C12" s="156">
        <f>SUMIF('Vella G.'!$D$23:$D$43,A12,'Vella G.'!$S$23:$S$43)</f>
        <v>174</v>
      </c>
      <c r="D12" s="156">
        <f>SUMIF('Depasquale F.'!$D$23:$D$43,A12,'Depasquale F.'!$S$23:$S$43)</f>
        <v>0</v>
      </c>
      <c r="E12" s="156">
        <f>SUMIF('Astrid-May Grima'!$D$23:$D$43,A12,'Astrid-May Grima'!$S$23:$S$43)</f>
        <v>114</v>
      </c>
      <c r="F12" s="156">
        <f>SUMIF('Farrugia Frendo C.'!$D$23:$D$43,A12,'Farrugia Frendo C.'!$S$23:$S$43)</f>
        <v>56</v>
      </c>
      <c r="G12" s="156">
        <f>SUMIF('Micallef Stafrace Y.'!$D$23:$D$43,A12,'Micallef Stafrace Y.'!$S$23:$S$43)</f>
        <v>60</v>
      </c>
      <c r="H12" s="156">
        <f>SUMIF('Demicoli A.'!$D$23:$D$43,A12,'Demicoli A.'!$S$23:$S$43)</f>
        <v>42</v>
      </c>
      <c r="I12" s="156">
        <f>SUMIF('Farrugia M.'!$D$23:$D$43,A12,'Farrugia M.'!$S$23:$S$43)</f>
        <v>42</v>
      </c>
      <c r="J12" s="156">
        <f>SUMIF('Nadine Lia'!$D$23:$D$43,A12,'Nadine Lia'!$S$23:$S$43)</f>
        <v>61</v>
      </c>
      <c r="K12" s="156">
        <f>SUMIF('Simone Grech'!$D$23:$D$43,A12,'Simone Grech'!$S$23:$S$43)</f>
        <v>17</v>
      </c>
      <c r="L12" s="156">
        <f>SUMIF('Camilleri N.'!$D$23:$D$43,A12,'Camilleri N.'!$S$23:$S$43)</f>
        <v>10</v>
      </c>
      <c r="M12" s="156">
        <f>SUMIF('J. Mifsud'!$D$23:$D$43,A12,'J. Mifsud'!$S$23:$S$43)</f>
        <v>26</v>
      </c>
      <c r="N12" s="156">
        <f>SUMIF('Clarke D.'!$D$23:$D$43,A12,'Clarke D.'!$S$23:$S$43)</f>
        <v>115</v>
      </c>
      <c r="O12" s="156">
        <f>SUMIF('Farrugia I.'!$D$23:$D$43,A12,'Farrugia I.'!$S$23:$S$43)</f>
        <v>135</v>
      </c>
      <c r="P12" s="156">
        <f>SUMIF('M. Vella'!$D$23:$D$43,A12,'M. Vella'!$S$23:$S$43)</f>
        <v>69</v>
      </c>
      <c r="Q12" s="156">
        <f>SUMIF('Stafrace Zammit C.'!$D$23:$D$43,A12,'Stafrace Zammit C.'!$S$23:$S$43)</f>
        <v>82</v>
      </c>
      <c r="R12" s="156">
        <f>SUMIF('Victor George Axiaq'!$D$23:$D$43,A12,'Victor George Axiaq'!$S$23:$S$43)</f>
        <v>83</v>
      </c>
      <c r="S12" s="156">
        <f>SUMIF('mag. 3'!$D$23:$D$43,A12,'mag. 3'!$S$23:$S$43)</f>
        <v>0</v>
      </c>
      <c r="T12" s="156">
        <f>SUMIF('Galea Sciberras N.'!$D$23:$D$43,A12,'Galea Sciberras N.'!$S$23:$S$43)</f>
        <v>133</v>
      </c>
      <c r="U12" s="156">
        <f>SUMIF('Bugeja A.'!$D$23:$D$43,A12,'Bugeja A.'!$S$23:$S$43)</f>
        <v>0</v>
      </c>
      <c r="V12" s="156">
        <f>SUMIF('Galea C.'!$D$23:$D$43,A12,'Galea C.'!$S$23:$S$43)</f>
        <v>26</v>
      </c>
      <c r="W12" s="156">
        <f>SUMIF('Frendo Dimech D.'!$D$23:$D$43,A12,'Frendo Dimech D.'!$S$23:$S$43)</f>
        <v>12</v>
      </c>
      <c r="X12" s="209">
        <f>SUMIF('Rachel Montebello'!$D$23:$D$43,A12,'Rachel Montebello'!$S$23:$S$43)</f>
        <v>70</v>
      </c>
      <c r="Y12" s="157">
        <f t="shared" si="0"/>
        <v>1378</v>
      </c>
      <c r="Z12" s="198">
        <f t="shared" si="1"/>
        <v>0.08555817707686576</v>
      </c>
      <c r="AA12" s="199">
        <f>SUM(Y10:Y12)</f>
        <v>4809</v>
      </c>
      <c r="AB12" s="160">
        <f>AA12/$Y$31</f>
        <v>0.29858437849248726</v>
      </c>
    </row>
    <row r="13" spans="1:28" ht="15.75" customHeight="1">
      <c r="A13" s="161" t="s">
        <v>8</v>
      </c>
      <c r="B13" s="141">
        <f>SUMIF('J. Demicoli'!$D$23:$D$43,A13,'J. Demicoli'!$S$23:$S$43)</f>
        <v>0</v>
      </c>
      <c r="C13" s="142">
        <f>SUMIF('Vella G.'!$D$23:$D$43,A13,'Vella G.'!$S$23:$S$43)</f>
        <v>0</v>
      </c>
      <c r="D13" s="142">
        <f>SUMIF('Depasquale F.'!$D$23:$D$43,A13,'Depasquale F.'!$S$23:$S$43)</f>
        <v>0</v>
      </c>
      <c r="E13" s="142">
        <f>SUMIF('Astrid-May Grima'!$D$23:$D$43,A13,'Astrid-May Grima'!$S$23:$S$43)</f>
        <v>0</v>
      </c>
      <c r="F13" s="142">
        <f>SUMIF('Farrugia Frendo C.'!$D$23:$D$43,A13,'Farrugia Frendo C.'!$S$23:$S$43)</f>
        <v>0</v>
      </c>
      <c r="G13" s="142">
        <f>SUMIF('Micallef Stafrace Y.'!$D$23:$D$43,A13,'Micallef Stafrace Y.'!$S$23:$S$43)</f>
        <v>0</v>
      </c>
      <c r="H13" s="142">
        <f>SUMIF('Demicoli A.'!$D$23:$D$43,A13,'Demicoli A.'!$S$23:$S$43)</f>
        <v>0</v>
      </c>
      <c r="I13" s="142">
        <f>SUMIF('Farrugia M.'!$D$23:$D$43,A13,'Farrugia M.'!$S$23:$S$43)</f>
        <v>0</v>
      </c>
      <c r="J13" s="142">
        <f>SUMIF('Nadine Lia'!$D$23:$D$43,A13,'Nadine Lia'!$S$23:$S$43)</f>
        <v>0</v>
      </c>
      <c r="K13" s="142">
        <f>SUMIF('Simone Grech'!$D$23:$D$43,A13,'Simone Grech'!$S$23:$S$43)</f>
        <v>0</v>
      </c>
      <c r="L13" s="142">
        <f>SUMIF('Camilleri N.'!$D$23:$D$43,A13,'Camilleri N.'!$S$23:$S$43)</f>
        <v>0</v>
      </c>
      <c r="M13" s="142">
        <f>SUMIF('J. Mifsud'!$D$23:$D$43,A13,'J. Mifsud'!$S$23:$S$43)</f>
        <v>0</v>
      </c>
      <c r="N13" s="142">
        <f>SUMIF('Clarke D.'!$D$23:$D$43,A13,'Clarke D.'!$S$23:$S$43)</f>
        <v>0</v>
      </c>
      <c r="O13" s="142">
        <f>SUMIF('Farrugia I.'!$D$23:$D$43,A13,'Farrugia I.'!$S$23:$S$43)</f>
        <v>42</v>
      </c>
      <c r="P13" s="142">
        <f>SUMIF('M. Vella'!$D$23:$D$43,A13,'M. Vella'!$S$23:$S$43)</f>
        <v>0</v>
      </c>
      <c r="Q13" s="142">
        <f>SUMIF('Stafrace Zammit C.'!$D$23:$D$43,A13,'Stafrace Zammit C.'!$S$23:$S$43)</f>
        <v>0</v>
      </c>
      <c r="R13" s="142">
        <f>SUMIF('Victor George Axiaq'!$D$23:$D$43,A13,'Victor George Axiaq'!$S$23:$S$43)</f>
        <v>0</v>
      </c>
      <c r="S13" s="142">
        <f>SUMIF('mag. 3'!$D$23:$D$43,A13,'mag. 3'!$S$23:$S$43)</f>
        <v>0</v>
      </c>
      <c r="T13" s="142">
        <f>SUMIF('Galea Sciberras N.'!$D$23:$D$43,A13,'Galea Sciberras N.'!$S$23:$S$43)</f>
        <v>0</v>
      </c>
      <c r="U13" s="142">
        <f>SUMIF('Bugeja A.'!$D$23:$D$43,A13,'Bugeja A.'!$S$23:$S$43)</f>
        <v>0</v>
      </c>
      <c r="V13" s="142">
        <f>SUMIF('Galea C.'!$D$23:$D$43,A13,'Galea C.'!$S$23:$S$43)</f>
        <v>0</v>
      </c>
      <c r="W13" s="142">
        <f>SUMIF('Frendo Dimech D.'!$D$23:$D$43,A13,'Frendo Dimech D.'!$S$23:$S$43)</f>
        <v>5</v>
      </c>
      <c r="X13" s="143">
        <f>SUMIF('Rachel Montebello'!$D$23:$D$43,A13,'Rachel Montebello'!$S$23:$S$43)</f>
        <v>0</v>
      </c>
      <c r="Y13" s="144">
        <f t="shared" si="0"/>
        <v>47</v>
      </c>
      <c r="Z13" s="190">
        <f t="shared" si="1"/>
        <v>0.0029181671426797466</v>
      </c>
      <c r="AA13" s="191"/>
      <c r="AB13" s="147"/>
    </row>
    <row r="14" spans="1:28" ht="15.75" customHeight="1">
      <c r="A14" s="192" t="s">
        <v>70</v>
      </c>
      <c r="B14" s="149">
        <f>SUMIF('J. Demicoli'!$D$23:$D$43,A14,'J. Demicoli'!$S$23:$S$43)</f>
        <v>0</v>
      </c>
      <c r="C14" s="143">
        <f>SUMIF('Vella G.'!$D$23:$D$43,A14,'Vella G.'!$S$23:$S$43)</f>
        <v>0</v>
      </c>
      <c r="D14" s="143">
        <f>SUMIF('Depasquale F.'!$D$23:$D$43,A14,'Depasquale F.'!$S$23:$S$43)</f>
        <v>0</v>
      </c>
      <c r="E14" s="143">
        <f>SUMIF('Astrid-May Grima'!$D$23:$D$43,A14,'Astrid-May Grima'!$S$23:$S$43)</f>
        <v>0</v>
      </c>
      <c r="F14" s="143">
        <f>SUMIF('Farrugia Frendo C.'!$D$23:$D$43,A14,'Farrugia Frendo C.'!$S$23:$S$43)</f>
        <v>0</v>
      </c>
      <c r="G14" s="143">
        <f>SUMIF('Micallef Stafrace Y.'!$D$23:$D$43,A14,'Micallef Stafrace Y.'!$S$23:$S$43)</f>
        <v>0</v>
      </c>
      <c r="H14" s="143">
        <f>SUMIF('Demicoli A.'!$D$23:$D$43,A14,'Demicoli A.'!$S$23:$S$43)</f>
        <v>0</v>
      </c>
      <c r="I14" s="143">
        <f>SUMIF('Farrugia M.'!$D$23:$D$43,A14,'Farrugia M.'!$S$23:$S$43)</f>
        <v>0</v>
      </c>
      <c r="J14" s="143">
        <f>SUMIF('Nadine Lia'!$D$23:$D$43,A14,'Nadine Lia'!$S$23:$S$43)</f>
        <v>0</v>
      </c>
      <c r="K14" s="143">
        <f>SUMIF('Simone Grech'!$D$23:$D$43,A14,'Simone Grech'!$S$23:$S$43)</f>
        <v>0</v>
      </c>
      <c r="L14" s="143">
        <f>SUMIF('Camilleri N.'!$D$23:$D$43,A14,'Camilleri N.'!$S$23:$S$43)</f>
        <v>0</v>
      </c>
      <c r="M14" s="143">
        <f>SUMIF('J. Mifsud'!$D$23:$D$43,A14,'J. Mifsud'!$S$23:$S$43)</f>
        <v>0</v>
      </c>
      <c r="N14" s="143">
        <f>SUMIF('Clarke D.'!$D$23:$D$43,A14,'Clarke D.'!$S$23:$S$43)</f>
        <v>0</v>
      </c>
      <c r="O14" s="143">
        <f>SUMIF('Farrugia I.'!$D$23:$D$43,A14,'Farrugia I.'!$S$23:$S$43)</f>
        <v>0</v>
      </c>
      <c r="P14" s="143">
        <f>SUMIF('M. Vella'!$D$23:$D$43,A14,'M. Vella'!$S$23:$S$43)</f>
        <v>0</v>
      </c>
      <c r="Q14" s="143">
        <f>SUMIF('Stafrace Zammit C.'!$D$23:$D$43,A14,'Stafrace Zammit C.'!$S$23:$S$43)</f>
        <v>0</v>
      </c>
      <c r="R14" s="143">
        <f>SUMIF('Victor George Axiaq'!$D$23:$D$43,A14,'Victor George Axiaq'!$S$23:$S$43)</f>
        <v>0</v>
      </c>
      <c r="S14" s="143">
        <f>SUMIF('mag. 3'!$D$23:$D$43,A14,'mag. 3'!$S$23:$S$43)</f>
        <v>0</v>
      </c>
      <c r="T14" s="143">
        <f>SUMIF('Galea Sciberras N.'!$D$23:$D$43,A14,'Galea Sciberras N.'!$S$23:$S$43)</f>
        <v>0</v>
      </c>
      <c r="U14" s="143">
        <f>SUMIF('Bugeja A.'!$D$23:$D$43,A14,'Bugeja A.'!$S$23:$S$43)</f>
        <v>0</v>
      </c>
      <c r="V14" s="143">
        <f>SUMIF('Galea C.'!$D$23:$D$43,A14,'Galea C.'!$S$23:$S$43)</f>
        <v>0</v>
      </c>
      <c r="W14" s="143">
        <f>SUMIF('Frendo Dimech D.'!$D$23:$D$43,A14,'Frendo Dimech D.'!$S$23:$S$43)</f>
        <v>0</v>
      </c>
      <c r="X14" s="143">
        <f>SUMIF('Rachel Montebello'!$D$23:$D$43,A14,'Rachel Montebello'!$S$23:$S$43)</f>
        <v>19</v>
      </c>
      <c r="Y14" s="150">
        <f t="shared" si="0"/>
        <v>19</v>
      </c>
      <c r="Z14" s="194">
        <f t="shared" si="1"/>
        <v>0.0011796845895939401</v>
      </c>
      <c r="AA14" s="195"/>
      <c r="AB14" s="153"/>
    </row>
    <row r="15" spans="1:28" ht="15.75" customHeight="1">
      <c r="A15" s="196" t="s">
        <v>34</v>
      </c>
      <c r="B15" s="155">
        <f>SUMIF('J. Demicoli'!$D$23:$D$43,A15,'J. Demicoli'!$S$23:$S$43)</f>
        <v>0</v>
      </c>
      <c r="C15" s="156">
        <f>SUMIF('Vella G.'!$D$23:$D$43,A15,'Vella G.'!$S$23:$S$43)</f>
        <v>0</v>
      </c>
      <c r="D15" s="156">
        <f>SUMIF('Depasquale F.'!$D$23:$D$43,A15,'Depasquale F.'!$S$23:$S$43)</f>
        <v>0</v>
      </c>
      <c r="E15" s="156">
        <f>SUMIF('Astrid-May Grima'!$D$23:$D$43,A15,'Astrid-May Grima'!$S$23:$S$43)</f>
        <v>0</v>
      </c>
      <c r="F15" s="156">
        <f>SUMIF('Farrugia Frendo C.'!$D$23:$D$43,A15,'Farrugia Frendo C.'!$S$23:$S$43)</f>
        <v>0</v>
      </c>
      <c r="G15" s="156">
        <f>SUMIF('Micallef Stafrace Y.'!$D$23:$D$43,A15,'Micallef Stafrace Y.'!$S$23:$S$43)</f>
        <v>1338</v>
      </c>
      <c r="H15" s="156">
        <f>SUMIF('Demicoli A.'!$D$23:$D$43,A15,'Demicoli A.'!$S$23:$S$43)</f>
        <v>0</v>
      </c>
      <c r="I15" s="156">
        <f>SUMIF('Farrugia M.'!$D$23:$D$43,A15,'Farrugia M.'!$S$23:$S$43)</f>
        <v>0</v>
      </c>
      <c r="J15" s="156">
        <f>SUMIF('Nadine Lia'!$D$23:$D$43,A15,'Nadine Lia'!$S$23:$S$43)</f>
        <v>0</v>
      </c>
      <c r="K15" s="156">
        <f>SUMIF('Simone Grech'!$D$23:$D$43,A15,'Simone Grech'!$S$23:$S$43)</f>
        <v>0</v>
      </c>
      <c r="L15" s="156">
        <f>SUMIF('Camilleri N.'!$D$23:$D$43,A15,'Camilleri N.'!$S$23:$S$43)</f>
        <v>0</v>
      </c>
      <c r="M15" s="156">
        <f>SUMIF('J. Mifsud'!$D$23:$D$43,A15,'J. Mifsud'!$S$23:$S$43)</f>
        <v>0</v>
      </c>
      <c r="N15" s="156">
        <f>SUMIF('Clarke D.'!$D$23:$D$43,A15,'Clarke D.'!$S$23:$S$43)</f>
        <v>40</v>
      </c>
      <c r="O15" s="156">
        <f>SUMIF('Farrugia I.'!$D$23:$D$43,A15,'Farrugia I.'!$S$23:$S$43)</f>
        <v>0</v>
      </c>
      <c r="P15" s="156">
        <f>SUMIF('M. Vella'!$D$23:$D$43,A15,'M. Vella'!$S$23:$S$43)</f>
        <v>0</v>
      </c>
      <c r="Q15" s="156">
        <f>SUMIF('Stafrace Zammit C.'!$D$23:$D$43,A15,'Stafrace Zammit C.'!$S$23:$S$43)</f>
        <v>0</v>
      </c>
      <c r="R15" s="156">
        <f>SUMIF('Victor George Axiaq'!$D$23:$D$43,A15,'Victor George Axiaq'!$S$23:$S$43)</f>
        <v>0</v>
      </c>
      <c r="S15" s="156">
        <f>SUMIF('mag. 3'!$D$23:$D$43,A15,'mag. 3'!$S$23:$S$43)</f>
        <v>0</v>
      </c>
      <c r="T15" s="156">
        <f>SUMIF('Galea Sciberras N.'!$D$23:$D$43,A15,'Galea Sciberras N.'!$S$23:$S$43)</f>
        <v>0</v>
      </c>
      <c r="U15" s="156">
        <f>SUMIF('Bugeja A.'!$D$23:$D$43,A15,'Bugeja A.'!$S$23:$S$43)</f>
        <v>0</v>
      </c>
      <c r="V15" s="156">
        <f>SUMIF('Galea C.'!$D$23:$D$43,A15,'Galea C.'!$S$23:$S$43)</f>
        <v>0</v>
      </c>
      <c r="W15" s="156">
        <f>SUMIF('Frendo Dimech D.'!$D$23:$D$43,A15,'Frendo Dimech D.'!$S$23:$S$43)</f>
        <v>0</v>
      </c>
      <c r="X15" s="209">
        <f>SUMIF('Rachel Montebello'!$D$23:$D$43,A15,'Rachel Montebello'!$S$23:$S$43)</f>
        <v>0</v>
      </c>
      <c r="Y15" s="157">
        <f t="shared" si="0"/>
        <v>1378</v>
      </c>
      <c r="Z15" s="198">
        <f t="shared" si="1"/>
        <v>0.08555817707686576</v>
      </c>
      <c r="AA15" s="199">
        <f>SUM(Y13:Y15)</f>
        <v>1444</v>
      </c>
      <c r="AB15" s="160">
        <f>AA15/$Y$31</f>
        <v>0.08965602880913945</v>
      </c>
    </row>
    <row r="16" spans="1:28" ht="15.75" customHeight="1">
      <c r="A16" s="161" t="s">
        <v>9</v>
      </c>
      <c r="B16" s="141">
        <f>SUMIF('J. Demicoli'!$D$23:$D$43,A16,'J. Demicoli'!$S$23:$S$43)</f>
        <v>0</v>
      </c>
      <c r="C16" s="142">
        <f>SUMIF('Vella G.'!$D$23:$D$43,A16,'Vella G.'!$S$23:$S$43)</f>
        <v>0</v>
      </c>
      <c r="D16" s="142">
        <f>SUMIF('Depasquale F.'!$D$23:$D$43,A16,'Depasquale F.'!$S$23:$S$43)</f>
        <v>0</v>
      </c>
      <c r="E16" s="142">
        <f>SUMIF('Astrid-May Grima'!$D$23:$D$43,A16,'Astrid-May Grima'!$S$23:$S$43)</f>
        <v>0</v>
      </c>
      <c r="F16" s="142">
        <f>SUMIF('Farrugia Frendo C.'!$D$23:$D$43,A16,'Farrugia Frendo C.'!$S$23:$S$43)</f>
        <v>0</v>
      </c>
      <c r="G16" s="142">
        <f>SUMIF('Micallef Stafrace Y.'!$D$23:$D$43,A16,'Micallef Stafrace Y.'!$S$23:$S$43)</f>
        <v>0</v>
      </c>
      <c r="H16" s="142">
        <f>SUMIF('Demicoli A.'!$D$23:$D$43,A16,'Demicoli A.'!$S$23:$S$43)</f>
        <v>0</v>
      </c>
      <c r="I16" s="142">
        <f>SUMIF('Farrugia M.'!$D$23:$D$43,A16,'Farrugia M.'!$S$23:$S$43)</f>
        <v>0</v>
      </c>
      <c r="J16" s="142">
        <f>SUMIF('Nadine Lia'!$D$23:$D$43,A16,'Nadine Lia'!$S$23:$S$43)</f>
        <v>0</v>
      </c>
      <c r="K16" s="142">
        <f>SUMIF('Simone Grech'!$D$23:$D$43,A16,'Simone Grech'!$S$23:$S$43)</f>
        <v>0</v>
      </c>
      <c r="L16" s="142">
        <f>SUMIF('Camilleri N.'!$D$23:$D$43,A16,'Camilleri N.'!$S$23:$S$43)</f>
        <v>0</v>
      </c>
      <c r="M16" s="142">
        <f>SUMIF('J. Mifsud'!$D$23:$D$43,A16,'J. Mifsud'!$S$23:$S$43)</f>
        <v>0</v>
      </c>
      <c r="N16" s="142">
        <f>SUMIF('Clarke D.'!$D$23:$D$43,A16,'Clarke D.'!$S$23:$S$43)</f>
        <v>0</v>
      </c>
      <c r="O16" s="142">
        <f>SUMIF('Farrugia I.'!$D$23:$D$43,A16,'Farrugia I.'!$S$23:$S$43)</f>
        <v>0</v>
      </c>
      <c r="P16" s="142">
        <f>SUMIF('M. Vella'!$D$23:$D$43,A16,'M. Vella'!$S$23:$S$43)</f>
        <v>0</v>
      </c>
      <c r="Q16" s="142">
        <f>SUMIF('Stafrace Zammit C.'!$D$23:$D$43,A16,'Stafrace Zammit C.'!$S$23:$S$43)</f>
        <v>87</v>
      </c>
      <c r="R16" s="142">
        <f>SUMIF('Victor George Axiaq'!$D$23:$D$43,A16,'Victor George Axiaq'!$S$23:$S$43)</f>
        <v>0</v>
      </c>
      <c r="S16" s="142">
        <f>SUMIF('mag. 3'!$D$23:$D$43,A16,'mag. 3'!$S$23:$S$43)</f>
        <v>0</v>
      </c>
      <c r="T16" s="142">
        <f>SUMIF('Galea Sciberras N.'!$D$23:$D$43,A16,'Galea Sciberras N.'!$S$23:$S$43)</f>
        <v>0</v>
      </c>
      <c r="U16" s="142">
        <f>SUMIF('Bugeja A.'!$D$23:$D$43,A16,'Bugeja A.'!$S$23:$S$43)</f>
        <v>0</v>
      </c>
      <c r="V16" s="142">
        <f>SUMIF('Galea C.'!$D$23:$D$43,A16,'Galea C.'!$S$23:$S$43)</f>
        <v>0</v>
      </c>
      <c r="W16" s="142">
        <f>SUMIF('Frendo Dimech D.'!$D$23:$D$43,A16,'Frendo Dimech D.'!$S$23:$S$43)</f>
        <v>0</v>
      </c>
      <c r="X16" s="143">
        <f>SUMIF('Rachel Montebello'!$D$23:$D$43,A16,'Rachel Montebello'!$S$23:$S$43)</f>
        <v>1</v>
      </c>
      <c r="Y16" s="144">
        <f t="shared" si="0"/>
        <v>88</v>
      </c>
      <c r="Z16" s="190">
        <f t="shared" si="1"/>
        <v>0.005463802309698249</v>
      </c>
      <c r="AA16" s="191"/>
      <c r="AB16" s="147"/>
    </row>
    <row r="17" spans="1:28" ht="15.75" customHeight="1">
      <c r="A17" s="192" t="s">
        <v>35</v>
      </c>
      <c r="B17" s="149">
        <f>SUMIF('J. Demicoli'!$D$23:$D$43,A17,'J. Demicoli'!$S$23:$S$43)</f>
        <v>0</v>
      </c>
      <c r="C17" s="143">
        <f>SUMIF('Vella G.'!$D$23:$D$43,A17,'Vella G.'!$S$23:$S$43)</f>
        <v>0</v>
      </c>
      <c r="D17" s="143">
        <f>SUMIF('Depasquale F.'!$D$23:$D$43,A17,'Depasquale F.'!$S$23:$S$43)</f>
        <v>0</v>
      </c>
      <c r="E17" s="143">
        <f>SUMIF('Astrid-May Grima'!$D$23:$D$43,A17,'Astrid-May Grima'!$S$23:$S$43)</f>
        <v>0</v>
      </c>
      <c r="F17" s="143">
        <f>SUMIF('Farrugia Frendo C.'!$D$23:$D$43,A17,'Farrugia Frendo C.'!$S$23:$S$43)</f>
        <v>0</v>
      </c>
      <c r="G17" s="143">
        <f>SUMIF('Micallef Stafrace Y.'!$D$23:$D$43,A17,'Micallef Stafrace Y.'!$S$23:$S$43)</f>
        <v>0</v>
      </c>
      <c r="H17" s="143">
        <f>SUMIF('Demicoli A.'!$D$23:$D$43,A17,'Demicoli A.'!$S$23:$S$43)</f>
        <v>0</v>
      </c>
      <c r="I17" s="143">
        <f>SUMIF('Farrugia M.'!$D$23:$D$43,A17,'Farrugia M.'!$S$23:$S$43)</f>
        <v>0</v>
      </c>
      <c r="J17" s="143">
        <f>SUMIF('Nadine Lia'!$D$23:$D$43,A17,'Nadine Lia'!$S$23:$S$43)</f>
        <v>0</v>
      </c>
      <c r="K17" s="143">
        <f>SUMIF('Simone Grech'!$D$23:$D$43,A17,'Simone Grech'!$S$23:$S$43)</f>
        <v>0</v>
      </c>
      <c r="L17" s="143">
        <f>SUMIF('Camilleri N.'!$D$23:$D$43,A17,'Camilleri N.'!$S$23:$S$43)</f>
        <v>0</v>
      </c>
      <c r="M17" s="143">
        <f>SUMIF('J. Mifsud'!$D$23:$D$43,A17,'J. Mifsud'!$S$23:$S$43)</f>
        <v>0</v>
      </c>
      <c r="N17" s="143">
        <f>SUMIF('Clarke D.'!$D$23:$D$43,A17,'Clarke D.'!$S$23:$S$43)</f>
        <v>0</v>
      </c>
      <c r="O17" s="143">
        <f>SUMIF('Farrugia I.'!$D$23:$D$43,A17,'Farrugia I.'!$S$23:$S$43)</f>
        <v>114</v>
      </c>
      <c r="P17" s="143">
        <f>SUMIF('M. Vella'!$D$23:$D$43,A17,'M. Vella'!$S$23:$S$43)</f>
        <v>0</v>
      </c>
      <c r="Q17" s="143">
        <f>SUMIF('Stafrace Zammit C.'!$D$23:$D$43,A17,'Stafrace Zammit C.'!$S$23:$S$43)</f>
        <v>0</v>
      </c>
      <c r="R17" s="143">
        <f>SUMIF('Victor George Axiaq'!$D$23:$D$43,A17,'Victor George Axiaq'!$S$23:$S$43)</f>
        <v>0</v>
      </c>
      <c r="S17" s="143">
        <f>SUMIF('mag. 3'!$D$23:$D$43,A17,'mag. 3'!$S$23:$S$43)</f>
        <v>0</v>
      </c>
      <c r="T17" s="143">
        <f>SUMIF('Galea Sciberras N.'!$D$23:$D$43,A17,'Galea Sciberras N.'!$S$23:$S$43)</f>
        <v>0</v>
      </c>
      <c r="U17" s="143">
        <f>SUMIF('Bugeja A.'!$D$23:$D$43,A17,'Bugeja A.'!$S$23:$S$43)</f>
        <v>0</v>
      </c>
      <c r="V17" s="143">
        <f>SUMIF('Galea C.'!$D$23:$D$43,A17,'Galea C.'!$S$23:$S$43)</f>
        <v>0</v>
      </c>
      <c r="W17" s="143">
        <f>SUMIF('Frendo Dimech D.'!$D$23:$D$43,A17,'Frendo Dimech D.'!$S$23:$S$43)</f>
        <v>0</v>
      </c>
      <c r="X17" s="143">
        <f>SUMIF('Rachel Montebello'!$D$23:$D$43,A17,'Rachel Montebello'!$S$23:$S$43)</f>
        <v>0</v>
      </c>
      <c r="Y17" s="150">
        <f t="shared" si="0"/>
        <v>114</v>
      </c>
      <c r="Z17" s="194">
        <f t="shared" si="1"/>
        <v>0.0070781075375636405</v>
      </c>
      <c r="AA17" s="195"/>
      <c r="AB17" s="153"/>
    </row>
    <row r="18" spans="1:28" ht="15.75" customHeight="1">
      <c r="A18" s="192" t="s">
        <v>36</v>
      </c>
      <c r="B18" s="149">
        <f>SUMIF('J. Demicoli'!$D$23:$D$43,A18,'J. Demicoli'!$S$23:$S$43)</f>
        <v>0</v>
      </c>
      <c r="C18" s="143">
        <f>SUMIF('Vella G.'!$D$23:$D$43,A18,'Vella G.'!$S$23:$S$43)</f>
        <v>0</v>
      </c>
      <c r="D18" s="143">
        <f>SUMIF('Depasquale F.'!$D$23:$D$43,A18,'Depasquale F.'!$S$23:$S$43)</f>
        <v>0</v>
      </c>
      <c r="E18" s="143">
        <f>SUMIF('Astrid-May Grima'!$D$23:$D$43,A18,'Astrid-May Grima'!$S$23:$S$43)</f>
        <v>0</v>
      </c>
      <c r="F18" s="143">
        <f>SUMIF('Farrugia Frendo C.'!$D$23:$D$43,A18,'Farrugia Frendo C.'!$S$23:$S$43)</f>
        <v>0</v>
      </c>
      <c r="G18" s="143">
        <f>SUMIF('Micallef Stafrace Y.'!$D$23:$D$43,A18,'Micallef Stafrace Y.'!$S$23:$S$43)</f>
        <v>0</v>
      </c>
      <c r="H18" s="143">
        <f>SUMIF('Demicoli A.'!$D$23:$D$43,A18,'Demicoli A.'!$S$23:$S$43)</f>
        <v>0</v>
      </c>
      <c r="I18" s="143">
        <f>SUMIF('Farrugia M.'!$D$23:$D$43,A18,'Farrugia M.'!$S$23:$S$43)</f>
        <v>0</v>
      </c>
      <c r="J18" s="143">
        <f>SUMIF('Nadine Lia'!$D$23:$D$43,A18,'Nadine Lia'!$S$23:$S$43)</f>
        <v>0</v>
      </c>
      <c r="K18" s="143">
        <f>SUMIF('Simone Grech'!$D$23:$D$43,A18,'Simone Grech'!$S$23:$S$43)</f>
        <v>0</v>
      </c>
      <c r="L18" s="143">
        <f>SUMIF('Camilleri N.'!$D$23:$D$43,A18,'Camilleri N.'!$S$23:$S$43)</f>
        <v>0</v>
      </c>
      <c r="M18" s="143">
        <f>SUMIF('J. Mifsud'!$D$23:$D$43,A18,'J. Mifsud'!$S$23:$S$43)</f>
        <v>0</v>
      </c>
      <c r="N18" s="143">
        <f>SUMIF('Clarke D.'!$D$23:$D$43,A18,'Clarke D.'!$S$23:$S$43)</f>
        <v>0</v>
      </c>
      <c r="O18" s="143">
        <f>SUMIF('Farrugia I.'!$D$23:$D$43,A18,'Farrugia I.'!$S$23:$S$43)</f>
        <v>101</v>
      </c>
      <c r="P18" s="143">
        <f>SUMIF('M. Vella'!$D$23:$D$43,A18,'M. Vella'!$S$23:$S$43)</f>
        <v>12</v>
      </c>
      <c r="Q18" s="143">
        <f>SUMIF('Stafrace Zammit C.'!$D$23:$D$43,A18,'Stafrace Zammit C.'!$S$23:$S$43)</f>
        <v>0</v>
      </c>
      <c r="R18" s="143">
        <f>SUMIF('Victor George Axiaq'!$D$23:$D$43,A18,'Victor George Axiaq'!$S$23:$S$43)</f>
        <v>3</v>
      </c>
      <c r="S18" s="143">
        <f>SUMIF('mag. 3'!$D$23:$D$43,A18,'mag. 3'!$S$23:$S$43)</f>
        <v>0</v>
      </c>
      <c r="T18" s="143">
        <f>SUMIF('Galea Sciberras N.'!$D$23:$D$43,A18,'Galea Sciberras N.'!$S$23:$S$43)</f>
        <v>0</v>
      </c>
      <c r="U18" s="143">
        <f>SUMIF('Bugeja A.'!$D$23:$D$43,A18,'Bugeja A.'!$S$23:$S$43)</f>
        <v>0</v>
      </c>
      <c r="V18" s="143">
        <f>SUMIF('Galea C.'!$D$23:$D$43,A18,'Galea C.'!$S$23:$S$43)</f>
        <v>0</v>
      </c>
      <c r="W18" s="143">
        <f>SUMIF('Frendo Dimech D.'!$D$23:$D$43,A18,'Frendo Dimech D.'!$S$23:$S$43)</f>
        <v>1</v>
      </c>
      <c r="X18" s="143">
        <f>SUMIF('Rachel Montebello'!$D$23:$D$43,A18,'Rachel Montebello'!$S$23:$S$43)</f>
        <v>0</v>
      </c>
      <c r="Y18" s="150">
        <f t="shared" si="0"/>
        <v>117</v>
      </c>
      <c r="Z18" s="194">
        <f t="shared" si="1"/>
        <v>0.007264373525394263</v>
      </c>
      <c r="AA18" s="195"/>
      <c r="AB18" s="153"/>
    </row>
    <row r="19" spans="1:28" ht="15.75" customHeight="1">
      <c r="A19" s="192" t="s">
        <v>37</v>
      </c>
      <c r="B19" s="149">
        <f>SUMIF('J. Demicoli'!$D$23:$D$43,A19,'J. Demicoli'!$S$23:$S$43)</f>
        <v>0</v>
      </c>
      <c r="C19" s="143">
        <f>SUMIF('Vella G.'!$D$23:$D$43,A19,'Vella G.'!$S$23:$S$43)</f>
        <v>0</v>
      </c>
      <c r="D19" s="143">
        <f>SUMIF('Depasquale F.'!$D$23:$D$43,A19,'Depasquale F.'!$S$23:$S$43)</f>
        <v>0</v>
      </c>
      <c r="E19" s="143">
        <f>SUMIF('Astrid-May Grima'!$D$23:$D$43,A19,'Astrid-May Grima'!$S$23:$S$43)</f>
        <v>529</v>
      </c>
      <c r="F19" s="143">
        <f>SUMIF('Farrugia Frendo C.'!$D$23:$D$43,A19,'Farrugia Frendo C.'!$S$23:$S$43)</f>
        <v>0</v>
      </c>
      <c r="G19" s="143">
        <f>SUMIF('Micallef Stafrace Y.'!$D$23:$D$43,A19,'Micallef Stafrace Y.'!$S$23:$S$43)</f>
        <v>0</v>
      </c>
      <c r="H19" s="143">
        <f>SUMIF('Demicoli A.'!$D$23:$D$43,A19,'Demicoli A.'!$S$23:$S$43)</f>
        <v>0</v>
      </c>
      <c r="I19" s="143">
        <f>SUMIF('Farrugia M.'!$D$23:$D$43,A19,'Farrugia M.'!$S$23:$S$43)</f>
        <v>0</v>
      </c>
      <c r="J19" s="143">
        <f>SUMIF('Nadine Lia'!$D$23:$D$43,A19,'Nadine Lia'!$S$23:$S$43)</f>
        <v>0</v>
      </c>
      <c r="K19" s="143">
        <f>SUMIF('Simone Grech'!$D$23:$D$43,A19,'Simone Grech'!$S$23:$S$43)</f>
        <v>0</v>
      </c>
      <c r="L19" s="143">
        <f>SUMIF('Camilleri N.'!$D$23:$D$43,A19,'Camilleri N.'!$S$23:$S$43)</f>
        <v>0</v>
      </c>
      <c r="M19" s="143">
        <f>SUMIF('J. Mifsud'!$D$23:$D$43,A19,'J. Mifsud'!$S$23:$S$43)</f>
        <v>0</v>
      </c>
      <c r="N19" s="143">
        <f>SUMIF('Clarke D.'!$D$23:$D$43,A19,'Clarke D.'!$S$23:$S$43)</f>
        <v>0</v>
      </c>
      <c r="O19" s="143">
        <f>SUMIF('Farrugia I.'!$D$23:$D$43,A19,'Farrugia I.'!$S$23:$S$43)</f>
        <v>0</v>
      </c>
      <c r="P19" s="143">
        <f>SUMIF('M. Vella'!$D$23:$D$43,A19,'M. Vella'!$S$23:$S$43)</f>
        <v>1</v>
      </c>
      <c r="Q19" s="143">
        <f>SUMIF('Stafrace Zammit C.'!$D$23:$D$43,A19,'Stafrace Zammit C.'!$S$23:$S$43)</f>
        <v>0</v>
      </c>
      <c r="R19" s="143">
        <f>SUMIF('Victor George Axiaq'!$D$23:$D$43,A19,'Victor George Axiaq'!$S$23:$S$43)</f>
        <v>0</v>
      </c>
      <c r="S19" s="143">
        <f>SUMIF('mag. 3'!$D$23:$D$43,A19,'mag. 3'!$S$23:$S$43)</f>
        <v>0</v>
      </c>
      <c r="T19" s="143">
        <f>SUMIF('Galea Sciberras N.'!$D$23:$D$43,A19,'Galea Sciberras N.'!$S$23:$S$43)</f>
        <v>0</v>
      </c>
      <c r="U19" s="143">
        <f>SUMIF('Bugeja A.'!$D$23:$D$43,A19,'Bugeja A.'!$S$23:$S$43)</f>
        <v>0</v>
      </c>
      <c r="V19" s="143">
        <f>SUMIF('Galea C.'!$D$23:$D$43,A19,'Galea C.'!$S$23:$S$43)</f>
        <v>0</v>
      </c>
      <c r="W19" s="143">
        <f>SUMIF('Frendo Dimech D.'!$D$23:$D$43,A19,'Frendo Dimech D.'!$S$23:$S$43)</f>
        <v>0</v>
      </c>
      <c r="X19" s="143">
        <f>SUMIF('Rachel Montebello'!$D$23:$D$43,A19,'Rachel Montebello'!$S$23:$S$43)</f>
        <v>0</v>
      </c>
      <c r="Y19" s="150">
        <f t="shared" si="0"/>
        <v>530</v>
      </c>
      <c r="Z19" s="194">
        <f t="shared" si="1"/>
        <v>0.03290699118340991</v>
      </c>
      <c r="AA19" s="195"/>
      <c r="AB19" s="153"/>
    </row>
    <row r="20" spans="1:28" ht="15.75" customHeight="1">
      <c r="A20" s="196" t="s">
        <v>38</v>
      </c>
      <c r="B20" s="155">
        <f>SUMIF('J. Demicoli'!$D$23:$D$43,A20,'J. Demicoli'!$S$23:$S$43)</f>
        <v>0</v>
      </c>
      <c r="C20" s="156">
        <f>SUMIF('Vella G.'!$D$23:$D$43,A20,'Vella G.'!$S$23:$S$43)</f>
        <v>0</v>
      </c>
      <c r="D20" s="156">
        <f>SUMIF('Depasquale F.'!$D$23:$D$43,A20,'Depasquale F.'!$S$23:$S$43)</f>
        <v>0</v>
      </c>
      <c r="E20" s="156">
        <f>SUMIF('Astrid-May Grima'!$D$23:$D$43,A20,'Astrid-May Grima'!$S$23:$S$43)</f>
        <v>0</v>
      </c>
      <c r="F20" s="156">
        <f>SUMIF('Farrugia Frendo C.'!$D$23:$D$43,A20,'Farrugia Frendo C.'!$S$23:$S$43)</f>
        <v>0</v>
      </c>
      <c r="G20" s="156">
        <f>SUMIF('Micallef Stafrace Y.'!$D$23:$D$43,A20,'Micallef Stafrace Y.'!$S$23:$S$43)</f>
        <v>0</v>
      </c>
      <c r="H20" s="156">
        <f>SUMIF('Demicoli A.'!$D$23:$D$43,A20,'Demicoli A.'!$S$23:$S$43)</f>
        <v>0</v>
      </c>
      <c r="I20" s="156">
        <f>SUMIF('Farrugia M.'!$D$23:$D$43,A20,'Farrugia M.'!$S$23:$S$43)</f>
        <v>0</v>
      </c>
      <c r="J20" s="156">
        <f>SUMIF('Nadine Lia'!$D$23:$D$43,A20,'Nadine Lia'!$S$23:$S$43)</f>
        <v>6</v>
      </c>
      <c r="K20" s="156">
        <f>SUMIF('Simone Grech'!$D$23:$D$43,A20,'Simone Grech'!$S$23:$S$43)</f>
        <v>0</v>
      </c>
      <c r="L20" s="156">
        <f>SUMIF('Camilleri N.'!$D$23:$D$43,A20,'Camilleri N.'!$S$23:$S$43)</f>
        <v>0</v>
      </c>
      <c r="M20" s="156">
        <f>SUMIF('J. Mifsud'!$D$23:$D$43,A20,'J. Mifsud'!$S$23:$S$43)</f>
        <v>0</v>
      </c>
      <c r="N20" s="156">
        <f>SUMIF('Clarke D.'!$D$23:$D$43,A20,'Clarke D.'!$S$23:$S$43)</f>
        <v>0</v>
      </c>
      <c r="O20" s="156">
        <f>SUMIF('Farrugia I.'!$D$23:$D$43,A20,'Farrugia I.'!$S$23:$S$43)</f>
        <v>0</v>
      </c>
      <c r="P20" s="156">
        <f>SUMIF('M. Vella'!$D$23:$D$43,A20,'M. Vella'!$S$23:$S$43)</f>
        <v>0</v>
      </c>
      <c r="Q20" s="156">
        <f>SUMIF('Stafrace Zammit C.'!$D$23:$D$43,A20,'Stafrace Zammit C.'!$S$23:$S$43)</f>
        <v>0</v>
      </c>
      <c r="R20" s="156">
        <f>SUMIF('Victor George Axiaq'!$D$23:$D$43,A20,'Victor George Axiaq'!$S$23:$S$43)</f>
        <v>0</v>
      </c>
      <c r="S20" s="156">
        <f>SUMIF('mag. 3'!$D$23:$D$43,A20,'mag. 3'!$S$23:$S$43)</f>
        <v>0</v>
      </c>
      <c r="T20" s="156">
        <f>SUMIF('Galea Sciberras N.'!$D$23:$D$43,A20,'Galea Sciberras N.'!$S$23:$S$43)</f>
        <v>0</v>
      </c>
      <c r="U20" s="156">
        <f>SUMIF('Bugeja A.'!$D$23:$D$43,A20,'Bugeja A.'!$S$23:$S$43)</f>
        <v>0</v>
      </c>
      <c r="V20" s="156">
        <f>SUMIF('Galea C.'!$D$23:$D$43,A20,'Galea C.'!$S$23:$S$43)</f>
        <v>0</v>
      </c>
      <c r="W20" s="156">
        <f>SUMIF('Frendo Dimech D.'!$D$23:$D$43,A20,'Frendo Dimech D.'!$S$23:$S$43)</f>
        <v>0</v>
      </c>
      <c r="X20" s="209">
        <f>SUMIF('Rachel Montebello'!$D$23:$D$43,A20,'Rachel Montebello'!$S$23:$S$43)</f>
        <v>0</v>
      </c>
      <c r="Y20" s="157">
        <f t="shared" si="0"/>
        <v>6</v>
      </c>
      <c r="Z20" s="198">
        <f t="shared" si="1"/>
        <v>0.00037253197566124423</v>
      </c>
      <c r="AA20" s="199">
        <f>SUM(Y16:Y20)</f>
        <v>855</v>
      </c>
      <c r="AB20" s="160">
        <f>AA20/$Y$31</f>
        <v>0.05308580653172731</v>
      </c>
    </row>
    <row r="21" spans="1:28" ht="15.75" customHeight="1">
      <c r="A21" s="161" t="s">
        <v>39</v>
      </c>
      <c r="B21" s="141">
        <f>SUMIF('J. Demicoli'!$D$23:$D$43,A21,'J. Demicoli'!$S$23:$S$43)</f>
        <v>0</v>
      </c>
      <c r="C21" s="142">
        <f>SUMIF('Vella G.'!$D$23:$D$43,A21,'Vella G.'!$S$23:$S$43)</f>
        <v>0</v>
      </c>
      <c r="D21" s="142">
        <f>SUMIF('Depasquale F.'!$D$23:$D$43,A21,'Depasquale F.'!$S$23:$S$43)</f>
        <v>0</v>
      </c>
      <c r="E21" s="142">
        <f>SUMIF('Astrid-May Grima'!$D$23:$D$43,A21,'Astrid-May Grima'!$S$23:$S$43)</f>
        <v>0</v>
      </c>
      <c r="F21" s="142">
        <f>SUMIF('Farrugia Frendo C.'!$D$23:$D$43,A21,'Farrugia Frendo C.'!$S$23:$S$43)</f>
        <v>0</v>
      </c>
      <c r="G21" s="142">
        <f>SUMIF('Micallef Stafrace Y.'!$D$23:$D$43,A21,'Micallef Stafrace Y.'!$S$23:$S$43)</f>
        <v>0</v>
      </c>
      <c r="H21" s="142">
        <f>SUMIF('Demicoli A.'!$D$23:$D$43,A21,'Demicoli A.'!$S$23:$S$43)</f>
        <v>0</v>
      </c>
      <c r="I21" s="142">
        <f>SUMIF('Farrugia M.'!$D$23:$D$43,A21,'Farrugia M.'!$S$23:$S$43)</f>
        <v>0</v>
      </c>
      <c r="J21" s="142">
        <f>SUMIF('Nadine Lia'!$D$23:$D$43,A21,'Nadine Lia'!$S$23:$S$43)</f>
        <v>0</v>
      </c>
      <c r="K21" s="142">
        <f>SUMIF('Simone Grech'!$D$23:$D$43,A21,'Simone Grech'!$S$23:$S$43)</f>
        <v>0</v>
      </c>
      <c r="L21" s="142">
        <f>SUMIF('Camilleri N.'!$D$23:$D$43,A21,'Camilleri N.'!$S$23:$S$43)</f>
        <v>0</v>
      </c>
      <c r="M21" s="142">
        <f>SUMIF('J. Mifsud'!$D$23:$D$43,A21,'J. Mifsud'!$S$23:$S$43)</f>
        <v>0</v>
      </c>
      <c r="N21" s="142">
        <f>SUMIF('Clarke D.'!$D$23:$D$43,A21,'Clarke D.'!$S$23:$S$43)</f>
        <v>0</v>
      </c>
      <c r="O21" s="142">
        <f>SUMIF('Farrugia I.'!$D$23:$D$43,A21,'Farrugia I.'!$S$23:$S$43)</f>
        <v>0</v>
      </c>
      <c r="P21" s="142">
        <f>SUMIF('M. Vella'!$D$23:$D$43,A21,'M. Vella'!$S$23:$S$43)</f>
        <v>36</v>
      </c>
      <c r="Q21" s="142">
        <f>SUMIF('Stafrace Zammit C.'!$D$23:$D$43,A21,'Stafrace Zammit C.'!$S$23:$S$43)</f>
        <v>0</v>
      </c>
      <c r="R21" s="142">
        <f>SUMIF('Victor George Axiaq'!$D$23:$D$43,A21,'Victor George Axiaq'!$S$23:$S$43)</f>
        <v>1501</v>
      </c>
      <c r="S21" s="142">
        <f>SUMIF('mag. 3'!$D$23:$D$43,A21,'mag. 3'!$S$23:$S$43)</f>
        <v>0</v>
      </c>
      <c r="T21" s="142">
        <f>SUMIF('Galea Sciberras N.'!$D$23:$D$43,A21,'Galea Sciberras N.'!$S$23:$S$43)</f>
        <v>0</v>
      </c>
      <c r="U21" s="142">
        <f>SUMIF('Bugeja A.'!$D$23:$D$43,A21,'Bugeja A.'!$S$23:$S$43)</f>
        <v>0</v>
      </c>
      <c r="V21" s="142">
        <f>SUMIF('Galea C.'!$D$23:$D$43,A21,'Galea C.'!$S$23:$S$43)</f>
        <v>0</v>
      </c>
      <c r="W21" s="142">
        <f>SUMIF('Frendo Dimech D.'!$D$23:$D$43,A21,'Frendo Dimech D.'!$S$23:$S$43)</f>
        <v>0</v>
      </c>
      <c r="X21" s="143">
        <f>SUMIF('Rachel Montebello'!$D$23:$D$43,A21,'Rachel Montebello'!$S$23:$S$43)</f>
        <v>7</v>
      </c>
      <c r="Y21" s="144">
        <f t="shared" si="0"/>
        <v>1544</v>
      </c>
      <c r="Z21" s="190">
        <f t="shared" si="1"/>
        <v>0.09586489507016019</v>
      </c>
      <c r="AA21" s="191"/>
      <c r="AB21" s="147"/>
    </row>
    <row r="22" spans="1:28" ht="15.75" customHeight="1">
      <c r="A22" s="196" t="s">
        <v>40</v>
      </c>
      <c r="B22" s="155">
        <f>SUMIF('J. Demicoli'!$D$23:$D$43,A22,'J. Demicoli'!$S$23:$S$43)</f>
        <v>0</v>
      </c>
      <c r="C22" s="156">
        <f>SUMIF('Vella G.'!$D$23:$D$43,A22,'Vella G.'!$S$23:$S$43)</f>
        <v>0</v>
      </c>
      <c r="D22" s="156">
        <f>SUMIF('Depasquale F.'!$D$23:$D$43,A22,'Depasquale F.'!$S$23:$S$43)</f>
        <v>0</v>
      </c>
      <c r="E22" s="156">
        <f>SUMIF('Astrid-May Grima'!$D$23:$D$43,A22,'Astrid-May Grima'!$S$23:$S$43)</f>
        <v>0</v>
      </c>
      <c r="F22" s="156">
        <f>SUMIF('Farrugia Frendo C.'!$D$23:$D$43,A22,'Farrugia Frendo C.'!$S$23:$S$43)</f>
        <v>7</v>
      </c>
      <c r="G22" s="156">
        <f>SUMIF('Micallef Stafrace Y.'!$D$23:$D$43,A22,'Micallef Stafrace Y.'!$S$23:$S$43)</f>
        <v>343</v>
      </c>
      <c r="H22" s="156">
        <f>SUMIF('Demicoli A.'!$D$23:$D$43,A22,'Demicoli A.'!$S$23:$S$43)</f>
        <v>0</v>
      </c>
      <c r="I22" s="156">
        <f>SUMIF('Farrugia M.'!$D$23:$D$43,A22,'Farrugia M.'!$S$23:$S$43)</f>
        <v>0</v>
      </c>
      <c r="J22" s="156">
        <f>SUMIF('Nadine Lia'!$D$23:$D$43,A22,'Nadine Lia'!$S$23:$S$43)</f>
        <v>0</v>
      </c>
      <c r="K22" s="156">
        <f>SUMIF('Simone Grech'!$D$23:$D$43,A22,'Simone Grech'!$S$23:$S$43)</f>
        <v>28</v>
      </c>
      <c r="L22" s="156">
        <f>SUMIF('Camilleri N.'!$D$23:$D$43,A22,'Camilleri N.'!$S$23:$S$43)</f>
        <v>0</v>
      </c>
      <c r="M22" s="156">
        <f>SUMIF('J. Mifsud'!$D$23:$D$43,A22,'J. Mifsud'!$S$23:$S$43)</f>
        <v>0</v>
      </c>
      <c r="N22" s="156">
        <f>SUMIF('Clarke D.'!$D$23:$D$43,A22,'Clarke D.'!$S$23:$S$43)</f>
        <v>0</v>
      </c>
      <c r="O22" s="156">
        <f>SUMIF('Farrugia I.'!$D$23:$D$43,A22,'Farrugia I.'!$S$23:$S$43)</f>
        <v>0</v>
      </c>
      <c r="P22" s="156">
        <f>SUMIF('M. Vella'!$D$23:$D$43,A22,'M. Vella'!$S$23:$S$43)</f>
        <v>7</v>
      </c>
      <c r="Q22" s="156">
        <f>SUMIF('Stafrace Zammit C.'!$D$23:$D$43,A22,'Stafrace Zammit C.'!$S$23:$S$43)</f>
        <v>26</v>
      </c>
      <c r="R22" s="156">
        <f>SUMIF('Victor George Axiaq'!$D$23:$D$43,A22,'Victor George Axiaq'!$S$23:$S$43)</f>
        <v>30</v>
      </c>
      <c r="S22" s="156">
        <f>SUMIF('mag. 3'!$D$23:$D$43,A22,'mag. 3'!$S$23:$S$43)</f>
        <v>0</v>
      </c>
      <c r="T22" s="156">
        <f>SUMIF('Galea Sciberras N.'!$D$23:$D$43,A22,'Galea Sciberras N.'!$S$23:$S$43)</f>
        <v>0</v>
      </c>
      <c r="U22" s="156">
        <f>SUMIF('Bugeja A.'!$D$23:$D$43,A22,'Bugeja A.'!$S$23:$S$43)</f>
        <v>0</v>
      </c>
      <c r="V22" s="156">
        <f>SUMIF('Galea C.'!$D$23:$D$43,A22,'Galea C.'!$S$23:$S$43)</f>
        <v>0</v>
      </c>
      <c r="W22" s="156">
        <f>SUMIF('Frendo Dimech D.'!$D$23:$D$43,A22,'Frendo Dimech D.'!$S$23:$S$43)</f>
        <v>0</v>
      </c>
      <c r="X22" s="209">
        <f>SUMIF('Rachel Montebello'!$D$23:$D$43,A22,'Rachel Montebello'!$S$23:$S$43)</f>
        <v>0</v>
      </c>
      <c r="Y22" s="157">
        <f t="shared" si="0"/>
        <v>441</v>
      </c>
      <c r="Z22" s="198">
        <f t="shared" si="1"/>
        <v>0.027381100211101454</v>
      </c>
      <c r="AA22" s="199">
        <f>SUM(Y21:Y22)</f>
        <v>1985</v>
      </c>
      <c r="AB22" s="160">
        <f aca="true" t="shared" si="2" ref="AB22:AB30">AA22/$Y$31</f>
        <v>0.12324599528126164</v>
      </c>
    </row>
    <row r="23" spans="1:28" ht="15.75" customHeight="1">
      <c r="A23" s="161" t="s">
        <v>20</v>
      </c>
      <c r="B23" s="162">
        <f>SUMIF('J. Demicoli'!$D$23:$D$43,A23,'J. Demicoli'!$S$23:$S$43)</f>
        <v>27</v>
      </c>
      <c r="C23" s="163">
        <f>SUMIF('Vella G.'!$D$23:$D$43,A23,'Vella G.'!$S$23:$S$43)</f>
        <v>0</v>
      </c>
      <c r="D23" s="163">
        <f>SUMIF('Depasquale F.'!$D$23:$D$43,A23,'Depasquale F.'!$S$23:$S$43)</f>
        <v>0</v>
      </c>
      <c r="E23" s="163">
        <f>SUMIF('Astrid-May Grima'!$D$23:$D$43,A23,'Astrid-May Grima'!$S$23:$S$43)</f>
        <v>0</v>
      </c>
      <c r="F23" s="163">
        <f>SUMIF('Farrugia Frendo C.'!$D$23:$D$43,A23,'Farrugia Frendo C.'!$S$23:$S$43)</f>
        <v>1069</v>
      </c>
      <c r="G23" s="163">
        <f>SUMIF('Micallef Stafrace Y.'!$D$23:$D$43,A23,'Micallef Stafrace Y.'!$S$23:$S$43)</f>
        <v>53</v>
      </c>
      <c r="H23" s="163">
        <f>SUMIF('Demicoli A.'!$D$23:$D$43,A23,'Demicoli A.'!$S$23:$S$43)</f>
        <v>258</v>
      </c>
      <c r="I23" s="163">
        <f>SUMIF('Farrugia M.'!$D$23:$D$43,A23,'Farrugia M.'!$S$23:$S$43)</f>
        <v>0</v>
      </c>
      <c r="J23" s="163">
        <f>SUMIF('Nadine Lia'!$D$23:$D$43,A23,'Nadine Lia'!$S$23:$S$43)</f>
        <v>362</v>
      </c>
      <c r="K23" s="163">
        <f>SUMIF('Simone Grech'!$D$23:$D$43,A23,'Simone Grech'!$S$23:$S$43)</f>
        <v>434</v>
      </c>
      <c r="L23" s="163">
        <f>SUMIF('Camilleri N.'!$D$23:$D$43,A23,'Camilleri N.'!$S$23:$S$43)</f>
        <v>0</v>
      </c>
      <c r="M23" s="163">
        <f>SUMIF('J. Mifsud'!$D$23:$D$43,A23,'J. Mifsud'!$S$23:$S$43)</f>
        <v>44</v>
      </c>
      <c r="N23" s="163">
        <f>SUMIF('Clarke D.'!$D$23:$D$43,A23,'Clarke D.'!$S$23:$S$43)</f>
        <v>5</v>
      </c>
      <c r="O23" s="163">
        <f>SUMIF('Farrugia I.'!$D$23:$D$43,A23,'Farrugia I.'!$S$23:$S$43)</f>
        <v>285</v>
      </c>
      <c r="P23" s="163">
        <f>SUMIF('M. Vella'!$D$23:$D$43,A23,'M. Vella'!$S$23:$S$43)</f>
        <v>40</v>
      </c>
      <c r="Q23" s="163">
        <f>SUMIF('Stafrace Zammit C.'!$D$23:$D$43,A23,'Stafrace Zammit C.'!$S$23:$S$43)</f>
        <v>610</v>
      </c>
      <c r="R23" s="163">
        <f>SUMIF('Victor George Axiaq'!$D$23:$D$43,A23,'Victor George Axiaq'!$S$23:$S$43)</f>
        <v>459</v>
      </c>
      <c r="S23" s="163">
        <f>SUMIF('mag. 3'!$D$23:$D$43,A23,'mag. 3'!$S$23:$S$43)</f>
        <v>0</v>
      </c>
      <c r="T23" s="163">
        <f>SUMIF('Galea Sciberras N.'!$D$23:$D$43,A23,'Galea Sciberras N.'!$S$23:$S$43)</f>
        <v>41</v>
      </c>
      <c r="U23" s="163">
        <f>SUMIF('Bugeja A.'!$D$23:$D$43,A23,'Bugeja A.'!$S$23:$S$43)</f>
        <v>0</v>
      </c>
      <c r="V23" s="163">
        <f>SUMIF('Galea C.'!$D$23:$D$43,A23,'Galea C.'!$S$23:$S$43)</f>
        <v>267</v>
      </c>
      <c r="W23" s="163">
        <f>SUMIF('Frendo Dimech D.'!$D$23:$D$43,A23,'Frendo Dimech D.'!$S$23:$S$43)</f>
        <v>79</v>
      </c>
      <c r="X23" s="210">
        <f>SUMIF('Rachel Montebello'!$D$23:$D$43,A23,'Rachel Montebello'!$S$23:$S$43)</f>
        <v>32</v>
      </c>
      <c r="Y23" s="144">
        <f t="shared" si="0"/>
        <v>4065</v>
      </c>
      <c r="Z23" s="200">
        <f t="shared" si="1"/>
        <v>0.25239041351049296</v>
      </c>
      <c r="AA23" s="201">
        <f aca="true" t="shared" si="3" ref="AA23:AA30">SUM(Y23)</f>
        <v>4065</v>
      </c>
      <c r="AB23" s="167">
        <f t="shared" si="2"/>
        <v>0.25239041351049296</v>
      </c>
    </row>
    <row r="24" spans="1:28" ht="15.75" customHeight="1">
      <c r="A24" s="161" t="s">
        <v>62</v>
      </c>
      <c r="B24" s="162">
        <f>SUMIF('J. Demicoli'!$D$23:$D$43,A24,'J. Demicoli'!$S$23:$S$43)</f>
        <v>0</v>
      </c>
      <c r="C24" s="163">
        <f>SUMIF('Vella G.'!$D$23:$D$43,A24,'Vella G.'!$S$23:$S$43)</f>
        <v>0</v>
      </c>
      <c r="D24" s="163">
        <f>SUMIF('Depasquale F.'!$D$23:$D$43,A24,'Depasquale F.'!$S$23:$S$43)</f>
        <v>0</v>
      </c>
      <c r="E24" s="163">
        <f>SUMIF('Astrid-May Grima'!$D$23:$D$43,A24,'Astrid-May Grima'!$S$23:$S$43)</f>
        <v>0</v>
      </c>
      <c r="F24" s="163">
        <f>SUMIF('Farrugia Frendo C.'!$D$23:$D$43,A24,'Farrugia Frendo C.'!$S$23:$S$43)</f>
        <v>0</v>
      </c>
      <c r="G24" s="163">
        <f>SUMIF('Micallef Stafrace Y.'!$D$23:$D$43,A24,'Micallef Stafrace Y.'!$S$23:$S$43)</f>
        <v>42</v>
      </c>
      <c r="H24" s="163">
        <f>SUMIF('Demicoli A.'!$D$23:$D$43,A24,'Demicoli A.'!$S$23:$S$43)</f>
        <v>0</v>
      </c>
      <c r="I24" s="163">
        <f>SUMIF('Farrugia M.'!$D$23:$D$43,A24,'Farrugia M.'!$S$23:$S$43)</f>
        <v>0</v>
      </c>
      <c r="J24" s="163">
        <f>SUMIF('Nadine Lia'!$D$23:$D$43,A24,'Nadine Lia'!$S$23:$S$43)</f>
        <v>0</v>
      </c>
      <c r="K24" s="163">
        <f>SUMIF('Simone Grech'!$D$23:$D$43,A24,'Simone Grech'!$S$23:$S$43)</f>
        <v>0</v>
      </c>
      <c r="L24" s="163">
        <f>SUMIF('Camilleri N.'!$D$23:$D$43,A24,'Camilleri N.'!$S$23:$S$43)</f>
        <v>0</v>
      </c>
      <c r="M24" s="163">
        <f>SUMIF('J. Mifsud'!$D$23:$D$43,A24,'J. Mifsud'!$S$23:$S$43)</f>
        <v>0</v>
      </c>
      <c r="N24" s="163">
        <f>SUMIF('Clarke D.'!$D$23:$D$43,A24,'Clarke D.'!$S$23:$S$43)</f>
        <v>5</v>
      </c>
      <c r="O24" s="163">
        <f>SUMIF('Farrugia I.'!$D$23:$D$43,A24,'Farrugia I.'!$S$23:$S$43)</f>
        <v>0</v>
      </c>
      <c r="P24" s="163">
        <f>SUMIF('M. Vella'!$D$23:$D$43,A24,'M. Vella'!$S$23:$S$43)</f>
        <v>0</v>
      </c>
      <c r="Q24" s="163">
        <f>SUMIF('Stafrace Zammit C.'!$D$23:$D$43,A24,'Stafrace Zammit C.'!$S$23:$S$43)</f>
        <v>0</v>
      </c>
      <c r="R24" s="163">
        <f>SUMIF('Victor George Axiaq'!$D$23:$D$43,A24,'Victor George Axiaq'!$S$23:$S$43)</f>
        <v>0</v>
      </c>
      <c r="S24" s="163">
        <f>SUMIF('mag. 3'!$D$23:$D$43,A24,'mag. 3'!$S$23:$S$43)</f>
        <v>0</v>
      </c>
      <c r="T24" s="163">
        <f>SUMIF('Galea Sciberras N.'!$D$23:$D$43,A24,'Galea Sciberras N.'!$S$23:$S$43)</f>
        <v>0</v>
      </c>
      <c r="U24" s="163">
        <f>SUMIF('Bugeja A.'!$D$23:$D$43,A24,'Bugeja A.'!$S$23:$S$43)</f>
        <v>0</v>
      </c>
      <c r="V24" s="163">
        <f>SUMIF('Galea C.'!$D$23:$D$43,A24,'Galea C.'!$S$23:$S$43)</f>
        <v>0</v>
      </c>
      <c r="W24" s="163">
        <f>SUMIF('Frendo Dimech D.'!$D$23:$D$43,A24,'Frendo Dimech D.'!$S$23:$S$43)</f>
        <v>0</v>
      </c>
      <c r="X24" s="210">
        <f>SUMIF('Rachel Montebello'!$D$23:$D$43,A24,'Rachel Montebello'!$S$23:$S$43)</f>
        <v>0</v>
      </c>
      <c r="Y24" s="144">
        <f t="shared" si="0"/>
        <v>47</v>
      </c>
      <c r="Z24" s="200">
        <f t="shared" si="1"/>
        <v>0.0029181671426797466</v>
      </c>
      <c r="AA24" s="201">
        <f t="shared" si="3"/>
        <v>47</v>
      </c>
      <c r="AB24" s="167">
        <f t="shared" si="2"/>
        <v>0.0029181671426797466</v>
      </c>
    </row>
    <row r="25" spans="1:28" ht="15.75" customHeight="1">
      <c r="A25" s="161" t="s">
        <v>63</v>
      </c>
      <c r="B25" s="162">
        <f>SUMIF('J. Demicoli'!$D$23:$D$43,A25,'J. Demicoli'!$S$23:$S$43)</f>
        <v>0</v>
      </c>
      <c r="C25" s="163">
        <f>SUMIF('Vella G.'!$D$23:$D$43,A25,'Vella G.'!$S$23:$S$43)</f>
        <v>0</v>
      </c>
      <c r="D25" s="163">
        <f>SUMIF('Depasquale F.'!$D$23:$D$43,A25,'Depasquale F.'!$S$23:$S$43)</f>
        <v>0</v>
      </c>
      <c r="E25" s="163">
        <f>SUMIF('Astrid-May Grima'!$D$23:$D$43,A25,'Astrid-May Grima'!$S$23:$S$43)</f>
        <v>620</v>
      </c>
      <c r="F25" s="163">
        <f>SUMIF('Farrugia Frendo C.'!$D$23:$D$43,A25,'Farrugia Frendo C.'!$S$23:$S$43)</f>
        <v>0</v>
      </c>
      <c r="G25" s="163">
        <f>SUMIF('Micallef Stafrace Y.'!$D$23:$D$43,A25,'Micallef Stafrace Y.'!$S$23:$S$43)</f>
        <v>0</v>
      </c>
      <c r="H25" s="163">
        <f>SUMIF('Demicoli A.'!$D$23:$D$43,A25,'Demicoli A.'!$S$23:$S$43)</f>
        <v>0</v>
      </c>
      <c r="I25" s="163">
        <f>SUMIF('Farrugia M.'!$D$23:$D$43,A25,'Farrugia M.'!$S$23:$S$43)</f>
        <v>0</v>
      </c>
      <c r="J25" s="163">
        <f>SUMIF('Nadine Lia'!$D$23:$D$43,A25,'Nadine Lia'!$S$23:$S$43)</f>
        <v>0</v>
      </c>
      <c r="K25" s="163">
        <f>SUMIF('Simone Grech'!$D$23:$D$43,A25,'Simone Grech'!$S$23:$S$43)</f>
        <v>0</v>
      </c>
      <c r="L25" s="163">
        <f>SUMIF('Camilleri N.'!$D$23:$D$43,A25,'Camilleri N.'!$S$23:$S$43)</f>
        <v>0</v>
      </c>
      <c r="M25" s="163">
        <f>SUMIF('J. Mifsud'!$D$23:$D$43,A25,'J. Mifsud'!$S$23:$S$43)</f>
        <v>0</v>
      </c>
      <c r="N25" s="163">
        <f>SUMIF('Clarke D.'!$D$23:$D$43,A25,'Clarke D.'!$S$23:$S$43)</f>
        <v>0</v>
      </c>
      <c r="O25" s="163">
        <f>SUMIF('Farrugia I.'!$D$23:$D$43,A25,'Farrugia I.'!$S$23:$S$43)</f>
        <v>0</v>
      </c>
      <c r="P25" s="163">
        <f>SUMIF('M. Vella'!$D$23:$D$43,A25,'M. Vella'!$S$23:$S$43)</f>
        <v>0</v>
      </c>
      <c r="Q25" s="163">
        <f>SUMIF('Stafrace Zammit C.'!$D$23:$D$43,A25,'Stafrace Zammit C.'!$S$23:$S$43)</f>
        <v>1</v>
      </c>
      <c r="R25" s="163">
        <f>SUMIF('Victor George Axiaq'!$D$23:$D$43,A25,'Victor George Axiaq'!$S$23:$S$43)</f>
        <v>0</v>
      </c>
      <c r="S25" s="163">
        <f>SUMIF('mag. 3'!$D$23:$D$43,A25,'mag. 3'!$S$23:$S$43)</f>
        <v>0</v>
      </c>
      <c r="T25" s="163">
        <f>SUMIF('Galea Sciberras N.'!$D$23:$D$43,A25,'Galea Sciberras N.'!$S$23:$S$43)</f>
        <v>0</v>
      </c>
      <c r="U25" s="163">
        <f>SUMIF('Bugeja A.'!$D$23:$D$43,A25,'Bugeja A.'!$S$23:$S$43)</f>
        <v>0</v>
      </c>
      <c r="V25" s="163">
        <f>SUMIF('Galea C.'!$D$23:$D$43,A25,'Galea C.'!$S$23:$S$43)</f>
        <v>0</v>
      </c>
      <c r="W25" s="163">
        <f>SUMIF('Frendo Dimech D.'!$D$23:$D$43,A25,'Frendo Dimech D.'!$S$23:$S$43)</f>
        <v>0</v>
      </c>
      <c r="X25" s="210">
        <f>SUMIF('Rachel Montebello'!$D$23:$D$43,A25,'Rachel Montebello'!$S$23:$S$43)</f>
        <v>0</v>
      </c>
      <c r="Y25" s="144">
        <f t="shared" si="0"/>
        <v>621</v>
      </c>
      <c r="Z25" s="200">
        <f t="shared" si="1"/>
        <v>0.03855705948093878</v>
      </c>
      <c r="AA25" s="201">
        <f t="shared" si="3"/>
        <v>621</v>
      </c>
      <c r="AB25" s="167">
        <f t="shared" si="2"/>
        <v>0.03855705948093878</v>
      </c>
    </row>
    <row r="26" spans="1:28" ht="15.75" customHeight="1">
      <c r="A26" s="161" t="s">
        <v>64</v>
      </c>
      <c r="B26" s="162">
        <f>SUMIF('J. Demicoli'!$D$23:$D$43,A26,'J. Demicoli'!$S$23:$S$43)</f>
        <v>2</v>
      </c>
      <c r="C26" s="163">
        <f>SUMIF('Vella G.'!$D$23:$D$43,A26,'Vella G.'!$S$23:$S$43)</f>
        <v>0</v>
      </c>
      <c r="D26" s="163">
        <f>SUMIF('Depasquale F.'!$D$23:$D$43,A26,'Depasquale F.'!$S$23:$S$43)</f>
        <v>0</v>
      </c>
      <c r="E26" s="163">
        <f>SUMIF('Astrid-May Grima'!$D$23:$D$43,A26,'Astrid-May Grima'!$S$23:$S$43)</f>
        <v>1636</v>
      </c>
      <c r="F26" s="163">
        <f>SUMIF('Farrugia Frendo C.'!$D$23:$D$43,A26,'Farrugia Frendo C.'!$S$23:$S$43)</f>
        <v>0</v>
      </c>
      <c r="G26" s="163">
        <f>SUMIF('Micallef Stafrace Y.'!$D$23:$D$43,A26,'Micallef Stafrace Y.'!$S$23:$S$43)</f>
        <v>0</v>
      </c>
      <c r="H26" s="163">
        <f>SUMIF('Demicoli A.'!$D$23:$D$43,A26,'Demicoli A.'!$S$23:$S$43)</f>
        <v>0</v>
      </c>
      <c r="I26" s="163">
        <f>SUMIF('Farrugia M.'!$D$23:$D$43,A26,'Farrugia M.'!$S$23:$S$43)</f>
        <v>0</v>
      </c>
      <c r="J26" s="163">
        <f>SUMIF('Nadine Lia'!$D$23:$D$43,A26,'Nadine Lia'!$S$23:$S$43)</f>
        <v>0</v>
      </c>
      <c r="K26" s="163">
        <f>SUMIF('Simone Grech'!$D$23:$D$43,A26,'Simone Grech'!$S$23:$S$43)</f>
        <v>0</v>
      </c>
      <c r="L26" s="163">
        <f>SUMIF('Camilleri N.'!$D$23:$D$43,A26,'Camilleri N.'!$S$23:$S$43)</f>
        <v>0</v>
      </c>
      <c r="M26" s="163">
        <f>SUMIF('J. Mifsud'!$D$23:$D$43,A26,'J. Mifsud'!$S$23:$S$43)</f>
        <v>0</v>
      </c>
      <c r="N26" s="163">
        <f>SUMIF('Clarke D.'!$D$23:$D$43,A26,'Clarke D.'!$S$23:$S$43)</f>
        <v>0</v>
      </c>
      <c r="O26" s="163">
        <f>SUMIF('Farrugia I.'!$D$23:$D$43,A26,'Farrugia I.'!$S$23:$S$43)</f>
        <v>0</v>
      </c>
      <c r="P26" s="163">
        <f>SUMIF('M. Vella'!$D$23:$D$43,A26,'M. Vella'!$S$23:$S$43)</f>
        <v>0</v>
      </c>
      <c r="Q26" s="163">
        <f>SUMIF('Stafrace Zammit C.'!$D$23:$D$43,A26,'Stafrace Zammit C.'!$S$23:$S$43)</f>
        <v>0</v>
      </c>
      <c r="R26" s="163">
        <f>SUMIF('Victor George Axiaq'!$D$23:$D$43,A26,'Victor George Axiaq'!$S$23:$S$43)</f>
        <v>0</v>
      </c>
      <c r="S26" s="163">
        <f>SUMIF('mag. 3'!$D$23:$D$43,A26,'mag. 3'!$S$23:$S$43)</f>
        <v>0</v>
      </c>
      <c r="T26" s="163">
        <f>SUMIF('Galea Sciberras N.'!$D$23:$D$43,A26,'Galea Sciberras N.'!$S$23:$S$43)</f>
        <v>0</v>
      </c>
      <c r="U26" s="163">
        <f>SUMIF('Bugeja A.'!$D$23:$D$43,A26,'Bugeja A.'!$S$23:$S$43)</f>
        <v>0</v>
      </c>
      <c r="V26" s="163">
        <f>SUMIF('Galea C.'!$D$23:$D$43,A26,'Galea C.'!$S$23:$S$43)</f>
        <v>0</v>
      </c>
      <c r="W26" s="163">
        <f>SUMIF('Frendo Dimech D.'!$D$23:$D$43,A26,'Frendo Dimech D.'!$S$23:$S$43)</f>
        <v>0</v>
      </c>
      <c r="X26" s="210">
        <f>SUMIF('Rachel Montebello'!$D$23:$D$43,A26,'Rachel Montebello'!$S$23:$S$43)</f>
        <v>0</v>
      </c>
      <c r="Y26" s="144">
        <f t="shared" si="0"/>
        <v>1638</v>
      </c>
      <c r="Z26" s="200">
        <f t="shared" si="1"/>
        <v>0.10170122935551969</v>
      </c>
      <c r="AA26" s="201">
        <f t="shared" si="3"/>
        <v>1638</v>
      </c>
      <c r="AB26" s="167">
        <f t="shared" si="2"/>
        <v>0.10170122935551969</v>
      </c>
    </row>
    <row r="27" spans="1:28" ht="15.75" customHeight="1">
      <c r="A27" s="202" t="s">
        <v>129</v>
      </c>
      <c r="B27" s="162">
        <f>SUMIF('J. Demicoli'!$D$23:$D$44,A27,'J. Demicoli'!$S$23:$S$44)</f>
        <v>0</v>
      </c>
      <c r="C27" s="163">
        <f>SUMIF('Vella G.'!$D$23:$D$43,A27,'Vella G.'!$S$23:$S$43)</f>
        <v>0</v>
      </c>
      <c r="D27" s="163">
        <f>SUMIF('Depasquale F.'!$D$23:$D$44,A27,'Depasquale F.'!$S$23:$S$44)</f>
        <v>0</v>
      </c>
      <c r="E27" s="163">
        <f>SUMIF('Astrid-May Grima'!$D$23:$D$44,A27,'Astrid-May Grima'!$S$23:$S$44)</f>
        <v>0</v>
      </c>
      <c r="F27" s="163">
        <f>SUMIF('Farrugia Frendo C.'!$D$23:$D$44,A27,'Farrugia Frendo C.'!$S$23:$S$44)</f>
        <v>0</v>
      </c>
      <c r="G27" s="163">
        <f>SUMIF('Micallef Stafrace Y.'!$D$23:$D$44,A27,'Micallef Stafrace Y.'!$S$23:$S$44)</f>
        <v>0</v>
      </c>
      <c r="H27" s="163">
        <f>SUMIF('Demicoli A.'!$D$23:$D$44,A27,'Demicoli A.'!$S$23:$S$44)</f>
        <v>0</v>
      </c>
      <c r="I27" s="163">
        <f>SUMIF('Farrugia M.'!$D$23:$D$44,A27,'Farrugia M.'!$S$23:$S$44)</f>
        <v>0</v>
      </c>
      <c r="J27" s="163">
        <f>SUMIF('Nadine Lia'!$D$23:$D$44,A27,'Nadine Lia'!$S$23:$S$44)</f>
        <v>0</v>
      </c>
      <c r="K27" s="163">
        <f>SUMIF('Simone Grech'!$D$23:$D$44,A27,'Simone Grech'!$S$23:$S$44)</f>
        <v>0</v>
      </c>
      <c r="L27" s="163">
        <f>SUMIF('Camilleri N.'!$D$23:$D$44,A27,'Camilleri N.'!$S$23:$S$44)</f>
        <v>1</v>
      </c>
      <c r="M27" s="163">
        <f>SUMIF('J. Mifsud'!$D$23:$D$44,A27,'J. Mifsud'!$S$23:$S$44)</f>
        <v>0</v>
      </c>
      <c r="N27" s="163">
        <f>SUMIF('Clarke D.'!$D$23:$D$44,A27,'Clarke D.'!$S$23:$S$44)</f>
        <v>0</v>
      </c>
      <c r="O27" s="163">
        <f>SUMIF('Farrugia I.'!$D$23:$D$44,A27,'Farrugia I.'!$S$23:$S$44)</f>
        <v>0</v>
      </c>
      <c r="P27" s="163">
        <f>SUMIF('M. Vella'!$D$29:$D$50,A27,'M. Vella'!$S$29:$S$50)</f>
        <v>0</v>
      </c>
      <c r="Q27" s="163">
        <f>SUMIF('Stafrace Zammit C.'!$D$23:$D$44,A27,'Stafrace Zammit C.'!$S$23:$S$44)</f>
        <v>3</v>
      </c>
      <c r="R27" s="163">
        <f>SUMIF('Victor George Axiaq'!$D$23:$D$44,A27,'Victor George Axiaq'!$S$23:$S$44)</f>
        <v>0</v>
      </c>
      <c r="S27" s="163">
        <f>SUMIF('mag. 3'!$D$23:$D$44,A27,'mag. 3'!$S$23:$S$44)</f>
        <v>0</v>
      </c>
      <c r="T27" s="163">
        <f>SUMIF('Galea Sciberras N.'!$D$23:$D$43,A27,'Galea Sciberras N.'!$S$23:$S$43)</f>
        <v>0</v>
      </c>
      <c r="U27" s="163">
        <f>SUMIF('Bugeja A.'!$D$23:$D$43,A27,'Bugeja A.'!$S$23:$S$43)</f>
        <v>0</v>
      </c>
      <c r="V27" s="163">
        <f>SUMIF('Galea C.'!$D$23:$D$43,A27,'Galea C.'!$S$23:$S$43)</f>
        <v>0</v>
      </c>
      <c r="W27" s="163">
        <f>SUMIF('Frendo Dimech D.'!$D$23:$D$43,A27,'Frendo Dimech D.'!$S$23:$S$43)</f>
        <v>7</v>
      </c>
      <c r="X27" s="210">
        <f>SUMIF('Rachel Montebello'!$D$23:$D$43,A27,'Rachel Montebello'!$S$23:$S$43)</f>
        <v>0</v>
      </c>
      <c r="Y27" s="164">
        <f t="shared" si="0"/>
        <v>11</v>
      </c>
      <c r="Z27" s="200">
        <f>Y27/$Y$31</f>
        <v>0.0006829752887122811</v>
      </c>
      <c r="AA27" s="201">
        <f t="shared" si="3"/>
        <v>11</v>
      </c>
      <c r="AB27" s="167">
        <f t="shared" si="2"/>
        <v>0.0006829752887122811</v>
      </c>
    </row>
    <row r="28" spans="1:28" ht="15.75" customHeight="1">
      <c r="A28" s="202" t="s">
        <v>217</v>
      </c>
      <c r="B28" s="162">
        <f>SUMIF('J. Demicoli'!$D$23:$D$44,A28,'J. Demicoli'!$S$23:$S$44)</f>
        <v>0</v>
      </c>
      <c r="C28" s="163">
        <f>SUMIF('Vella G.'!$D$23:$D$43,A28,'Vella G.'!$S$23:$S$43)</f>
        <v>0</v>
      </c>
      <c r="D28" s="163">
        <f>SUMIF('Depasquale F.'!$D$23:$D$44,A28,'Depasquale F.'!$S$23:$S$44)</f>
        <v>0</v>
      </c>
      <c r="E28" s="163">
        <f>SUMIF('Astrid-May Grima'!$D$23:$D$44,A28,'Astrid-May Grima'!$S$23:$S$44)</f>
        <v>0</v>
      </c>
      <c r="F28" s="163">
        <f>SUMIF('Farrugia Frendo C.'!$D$23:$D$44,A28,'Farrugia Frendo C.'!$S$23:$S$44)</f>
        <v>0</v>
      </c>
      <c r="G28" s="163">
        <f>SUMIF('Micallef Stafrace Y.'!$D$23:$D$44,A28,'Micallef Stafrace Y.'!$S$23:$S$44)</f>
        <v>0</v>
      </c>
      <c r="H28" s="163">
        <f>SUMIF('Demicoli A.'!$D$23:$D$44,A28,'Demicoli A.'!$S$23:$S$44)</f>
        <v>0</v>
      </c>
      <c r="I28" s="163">
        <f>SUMIF('Farrugia M.'!$D$23:$D$44,A28,'Farrugia M.'!$S$23:$S$44)</f>
        <v>0</v>
      </c>
      <c r="J28" s="163">
        <f>SUMIF('Nadine Lia'!$D$23:$D$44,A28,'Nadine Lia'!$S$23:$S$44)</f>
        <v>0</v>
      </c>
      <c r="K28" s="163">
        <f>SUMIF('Simone Grech'!$D$23:$D$44,A28,'Simone Grech'!$S$23:$S$44)</f>
        <v>0</v>
      </c>
      <c r="L28" s="163">
        <f>SUMIF('Camilleri N.'!$D$23:$D$44,A28,'Camilleri N.'!$S$23:$S$44)</f>
        <v>0</v>
      </c>
      <c r="M28" s="163">
        <f>SUMIF('J. Mifsud'!$D$23:$D$44,A28,'J. Mifsud'!$S$23:$S$44)</f>
        <v>0</v>
      </c>
      <c r="N28" s="163">
        <f>SUMIF('Clarke D.'!$D$23:$D$44,A28,'Clarke D.'!$S$23:$S$44)</f>
        <v>0</v>
      </c>
      <c r="O28" s="163">
        <f>SUMIF('Farrugia I.'!$D$23:$D$44,A28,'Farrugia I.'!$S$23:$S$44)</f>
        <v>0</v>
      </c>
      <c r="P28" s="163">
        <f>SUMIF('M. Vella'!$D$29:$D$50,A28,'M. Vella'!$S$29:$S$50)</f>
        <v>0</v>
      </c>
      <c r="Q28" s="163">
        <f>SUMIF('Stafrace Zammit C.'!$D$23:$D$44,A28,'Stafrace Zammit C.'!$S$23:$S$44)</f>
        <v>0</v>
      </c>
      <c r="R28" s="163">
        <f>SUMIF('Victor George Axiaq'!$D$23:$D$44,A28,'Victor George Axiaq'!$S$23:$S$44)</f>
        <v>0</v>
      </c>
      <c r="S28" s="163">
        <f>SUMIF('mag. 3'!$D$23:$D$44,A28,'mag. 3'!$S$23:$S$44)</f>
        <v>0</v>
      </c>
      <c r="T28" s="163">
        <f>SUMIF('Galea Sciberras N.'!$D$23:$D$43,A28,'Galea Sciberras N.'!$S$23:$S$43)</f>
        <v>0</v>
      </c>
      <c r="U28" s="163">
        <f>SUMIF('Bugeja A.'!$D$23:$D$43,A28,'Bugeja A.'!$S$23:$S$43)</f>
        <v>0</v>
      </c>
      <c r="V28" s="163">
        <f>SUMIF('Galea C.'!$D$23:$D$43,A28,'Galea C.'!$S$23:$S$43)</f>
        <v>0</v>
      </c>
      <c r="W28" s="163">
        <f>SUMIF('Frendo Dimech D.'!$D$23:$D$43,A28,'Frendo Dimech D.'!$S$23:$S$43)</f>
        <v>0</v>
      </c>
      <c r="X28" s="210">
        <f>SUMIF('Rachel Montebello'!$D$23:$D$43,A28,'Rachel Montebello'!$S$23:$S$43)</f>
        <v>0</v>
      </c>
      <c r="Y28" s="164">
        <f t="shared" si="0"/>
        <v>0</v>
      </c>
      <c r="Z28" s="165">
        <f>Y28/$Y$31</f>
        <v>0</v>
      </c>
      <c r="AA28" s="201">
        <f t="shared" si="3"/>
        <v>0</v>
      </c>
      <c r="AB28" s="167">
        <f t="shared" si="2"/>
        <v>0</v>
      </c>
    </row>
    <row r="29" spans="1:28" ht="15.75" customHeight="1">
      <c r="A29" s="202" t="s">
        <v>130</v>
      </c>
      <c r="B29" s="162">
        <f>SUMIF('J. Demicoli'!$D$23:$D$44,A29,'J. Demicoli'!$S$23:$S$44)</f>
        <v>0</v>
      </c>
      <c r="C29" s="163">
        <f>SUMIF('Vella G.'!$D$23:$D$43,A29,'Vella G.'!$S$23:$S$43)</f>
        <v>0</v>
      </c>
      <c r="D29" s="163">
        <f>SUMIF('Depasquale F.'!$D$23:$D$44,A29,'Depasquale F.'!$S$23:$S$44)</f>
        <v>0</v>
      </c>
      <c r="E29" s="163">
        <f>SUMIF('Astrid-May Grima'!$D$23:$D$44,A29,'Astrid-May Grima'!$S$23:$S$44)</f>
        <v>0</v>
      </c>
      <c r="F29" s="163">
        <f>SUMIF('Farrugia Frendo C.'!$D$23:$D$44,A29,'Farrugia Frendo C.'!$S$23:$S$44)</f>
        <v>0</v>
      </c>
      <c r="G29" s="163">
        <f>SUMIF('Micallef Stafrace Y.'!$D$23:$D$44,A29,'Micallef Stafrace Y.'!$S$23:$S$44)</f>
        <v>0</v>
      </c>
      <c r="H29" s="163">
        <f>SUMIF('Demicoli A.'!$D$23:$D$44,A29,'Demicoli A.'!$S$23:$S$44)</f>
        <v>0</v>
      </c>
      <c r="I29" s="163">
        <f>SUMIF('Farrugia M.'!$D$23:$D$44,A29,'Farrugia M.'!$S$23:$S$44)</f>
        <v>0</v>
      </c>
      <c r="J29" s="163">
        <f>SUMIF('Nadine Lia'!$D$23:$D$44,A29,'Nadine Lia'!$S$23:$S$44)</f>
        <v>0</v>
      </c>
      <c r="K29" s="163">
        <f>SUMIF('Simone Grech'!$D$23:$D$44,A29,'Simone Grech'!$S$23:$S$44)</f>
        <v>0</v>
      </c>
      <c r="L29" s="163">
        <f>SUMIF('Camilleri N.'!$D$23:$D$44,A29,'Camilleri N.'!$S$23:$S$44)</f>
        <v>0</v>
      </c>
      <c r="M29" s="163">
        <f>SUMIF('J. Mifsud'!$D$23:$D$44,A29,'J. Mifsud'!$S$23:$S$44)</f>
        <v>0</v>
      </c>
      <c r="N29" s="163">
        <f>SUMIF('Clarke D.'!$D$23:$D$44,A29,'Clarke D.'!$S$23:$S$44)</f>
        <v>0</v>
      </c>
      <c r="O29" s="163">
        <f>SUMIF('Farrugia I.'!$D$23:$D$44,A29,'Farrugia I.'!$S$23:$S$44)</f>
        <v>0</v>
      </c>
      <c r="P29" s="163">
        <f>SUMIF('M. Vella'!$D$29:$D$50,A29,'M. Vella'!$S$29:$S$50)</f>
        <v>0</v>
      </c>
      <c r="Q29" s="163">
        <f>SUMIF('Stafrace Zammit C.'!$D$23:$D$44,A29,'Stafrace Zammit C.'!$S$23:$S$44)</f>
        <v>1</v>
      </c>
      <c r="R29" s="163">
        <f>SUMIF('Victor George Axiaq'!$D$23:$D$44,A29,'Victor George Axiaq'!$S$23:$S$44)</f>
        <v>0</v>
      </c>
      <c r="S29" s="163">
        <f>SUMIF('mag. 3'!$D$23:$D$44,A29,'mag. 3'!$S$23:$S$44)</f>
        <v>0</v>
      </c>
      <c r="T29" s="163">
        <f>SUMIF('Galea Sciberras N.'!$D$23:$D$43,A29,'Galea Sciberras N.'!$S$23:$S$43)</f>
        <v>0</v>
      </c>
      <c r="U29" s="163">
        <f>SUMIF('Bugeja A.'!$D$23:$D$43,A29,'Bugeja A.'!$S$23:$S$43)</f>
        <v>0</v>
      </c>
      <c r="V29" s="163">
        <f>SUMIF('Galea C.'!$D$23:$D$43,A29,'Galea C.'!$S$23:$S$43)</f>
        <v>0</v>
      </c>
      <c r="W29" s="163">
        <f>SUMIF('Frendo Dimech D.'!$D$23:$D$43,A29,'Frendo Dimech D.'!$S$23:$S$43)</f>
        <v>0</v>
      </c>
      <c r="X29" s="210">
        <f>SUMIF('Rachel Montebello'!$D$23:$D$43,A29,'Rachel Montebello'!$S$23:$S$43)</f>
        <v>0</v>
      </c>
      <c r="Y29" s="164">
        <f t="shared" si="0"/>
        <v>1</v>
      </c>
      <c r="Z29" s="165">
        <f>Y29/$Y$31</f>
        <v>6.208866261020738E-05</v>
      </c>
      <c r="AA29" s="201">
        <f t="shared" si="3"/>
        <v>1</v>
      </c>
      <c r="AB29" s="167">
        <f t="shared" si="2"/>
        <v>6.208866261020738E-05</v>
      </c>
    </row>
    <row r="30" spans="1:28" ht="15.75" customHeight="1" thickBot="1">
      <c r="A30" s="204" t="s">
        <v>131</v>
      </c>
      <c r="B30" s="141">
        <f>SUMIF('J. Demicoli'!$D$23:$D$44,A30,'J. Demicoli'!$S$23:$S$44)</f>
        <v>0</v>
      </c>
      <c r="C30" s="142">
        <f>SUMIF('Vella G.'!$D$23:$D$43,A30,'Vella G.'!$S$23:$S$43)</f>
        <v>0</v>
      </c>
      <c r="D30" s="142">
        <f>SUMIF('Depasquale F.'!$D$23:$D$44,A30,'Depasquale F.'!$S$23:$S$44)</f>
        <v>0</v>
      </c>
      <c r="E30" s="142">
        <f>SUMIF('Astrid-May Grima'!$D$23:$D$44,A30,'Astrid-May Grima'!$S$23:$S$44)</f>
        <v>0</v>
      </c>
      <c r="F30" s="142">
        <f>SUMIF('Farrugia Frendo C.'!$D$23:$D$44,A30,'Farrugia Frendo C.'!$S$23:$S$44)</f>
        <v>0</v>
      </c>
      <c r="G30" s="142">
        <f>SUMIF('Micallef Stafrace Y.'!$D$23:$D$44,A30,'Micallef Stafrace Y.'!$S$23:$S$44)</f>
        <v>0</v>
      </c>
      <c r="H30" s="142">
        <f>SUMIF('Demicoli A.'!$D$23:$D$44,A30,'Demicoli A.'!$S$23:$S$44)</f>
        <v>0</v>
      </c>
      <c r="I30" s="142">
        <f>SUMIF('Farrugia M.'!$D$23:$D$44,A30,'Farrugia M.'!$S$23:$S$44)</f>
        <v>0</v>
      </c>
      <c r="J30" s="142">
        <f>SUMIF('Nadine Lia'!$D$23:$D$44,A30,'Nadine Lia'!$S$23:$S$44)</f>
        <v>0</v>
      </c>
      <c r="K30" s="142">
        <f>SUMIF('Simone Grech'!$D$23:$D$44,A30,'Simone Grech'!$S$23:$S$44)</f>
        <v>0</v>
      </c>
      <c r="L30" s="142">
        <f>SUMIF('Camilleri N.'!$D$23:$D$44,A30,'Camilleri N.'!$S$23:$S$44)</f>
        <v>0</v>
      </c>
      <c r="M30" s="142">
        <f>SUMIF('J. Mifsud'!$D$23:$D$44,A30,'J. Mifsud'!$S$23:$S$44)</f>
        <v>0</v>
      </c>
      <c r="N30" s="142">
        <f>SUMIF('Clarke D.'!$D$23:$D$44,A30,'Clarke D.'!$S$23:$S$44)</f>
        <v>43</v>
      </c>
      <c r="O30" s="142">
        <f>SUMIF('Farrugia I.'!$D$23:$D$44,A30,'Farrugia I.'!$S$23:$S$44)</f>
        <v>584</v>
      </c>
      <c r="P30" s="142">
        <f>SUMIF('M. Vella'!$D$29:$D$50,A30,'M. Vella'!$S$29:$S$50)</f>
        <v>0</v>
      </c>
      <c r="Q30" s="142">
        <f>SUMIF('Stafrace Zammit C.'!$D$23:$D$44,A30,'Stafrace Zammit C.'!$S$23:$S$44)</f>
        <v>0</v>
      </c>
      <c r="R30" s="142">
        <f>SUMIF('Victor George Axiaq'!$D$23:$D$44,A30,'Victor George Axiaq'!$S$23:$S$44)</f>
        <v>0</v>
      </c>
      <c r="S30" s="142">
        <f>SUMIF('mag. 3'!$D$23:$D$44,A30,'mag. 3'!$S$23:$S$44)</f>
        <v>0</v>
      </c>
      <c r="T30" s="142">
        <f>SUMIF('Galea Sciberras N.'!$D$23:$D$43,A30,'Galea Sciberras N.'!$S$23:$S$43)</f>
        <v>0</v>
      </c>
      <c r="U30" s="142">
        <f>SUMIF('Bugeja A.'!$D$23:$D$43,A30,'Bugeja A.'!$S$23:$S$43)</f>
        <v>0</v>
      </c>
      <c r="V30" s="142">
        <f>SUMIF('Galea C.'!$D$23:$D$43,A30,'Galea C.'!$S$23:$S$43)</f>
        <v>0</v>
      </c>
      <c r="W30" s="142">
        <f>SUMIF('Frendo Dimech D.'!$D$23:$D$43,A30,'Frendo Dimech D.'!$S$23:$S$43)</f>
        <v>3</v>
      </c>
      <c r="X30" s="211">
        <f>SUMIF('Rachel Montebello'!$D$23:$D$43,A30,'Rachel Montebello'!$S$23:$S$43)</f>
        <v>0</v>
      </c>
      <c r="Y30" s="144">
        <f t="shared" si="0"/>
        <v>630</v>
      </c>
      <c r="Z30" s="200">
        <f>Y30/$Y$31</f>
        <v>0.03911585744443065</v>
      </c>
      <c r="AA30" s="201">
        <f t="shared" si="3"/>
        <v>630</v>
      </c>
      <c r="AB30" s="167">
        <f t="shared" si="2"/>
        <v>0.03911585744443065</v>
      </c>
    </row>
    <row r="31" spans="1:28" s="177" customFormat="1" ht="13.5" customHeight="1" thickBot="1">
      <c r="A31" s="205" t="s">
        <v>21</v>
      </c>
      <c r="B31" s="206">
        <f aca="true" t="shared" si="4" ref="B31:Y31">SUM(B10:B30)</f>
        <v>345</v>
      </c>
      <c r="C31" s="172">
        <f t="shared" si="4"/>
        <v>228</v>
      </c>
      <c r="D31" s="172">
        <f t="shared" si="4"/>
        <v>0</v>
      </c>
      <c r="E31" s="172">
        <f t="shared" si="4"/>
        <v>3043</v>
      </c>
      <c r="F31" s="172">
        <f t="shared" si="4"/>
        <v>1323</v>
      </c>
      <c r="G31" s="172">
        <f t="shared" si="4"/>
        <v>1924</v>
      </c>
      <c r="H31" s="172">
        <f t="shared" si="4"/>
        <v>458</v>
      </c>
      <c r="I31" s="172">
        <f t="shared" si="4"/>
        <v>222</v>
      </c>
      <c r="J31" s="172">
        <f t="shared" si="4"/>
        <v>573</v>
      </c>
      <c r="K31" s="172">
        <f t="shared" si="4"/>
        <v>529</v>
      </c>
      <c r="L31" s="172">
        <f t="shared" si="4"/>
        <v>268</v>
      </c>
      <c r="M31" s="172">
        <f t="shared" si="4"/>
        <v>133</v>
      </c>
      <c r="N31" s="172">
        <f t="shared" si="4"/>
        <v>417</v>
      </c>
      <c r="O31" s="172">
        <f t="shared" si="4"/>
        <v>1389</v>
      </c>
      <c r="P31" s="172">
        <f t="shared" si="4"/>
        <v>297</v>
      </c>
      <c r="Q31" s="172">
        <f t="shared" si="4"/>
        <v>1096</v>
      </c>
      <c r="R31" s="172">
        <f t="shared" si="4"/>
        <v>2089</v>
      </c>
      <c r="S31" s="172">
        <f t="shared" si="4"/>
        <v>0</v>
      </c>
      <c r="T31" s="172">
        <f t="shared" si="4"/>
        <v>966</v>
      </c>
      <c r="U31" s="172">
        <f t="shared" si="4"/>
        <v>0</v>
      </c>
      <c r="V31" s="172">
        <f t="shared" si="4"/>
        <v>302</v>
      </c>
      <c r="W31" s="172">
        <f t="shared" si="4"/>
        <v>187</v>
      </c>
      <c r="X31" s="172">
        <f>SUM(X10:X30)</f>
        <v>317</v>
      </c>
      <c r="Y31" s="207">
        <f t="shared" si="4"/>
        <v>16106</v>
      </c>
      <c r="Z31" s="174"/>
      <c r="AA31" s="175"/>
      <c r="AB31" s="176"/>
    </row>
    <row r="32" spans="2:28" ht="13.5" customHeight="1" thickBot="1">
      <c r="B32" s="178">
        <f>B31/Y31</f>
        <v>0.021420588600521543</v>
      </c>
      <c r="C32" s="179">
        <f>C31/Y31</f>
        <v>0.014156215075127281</v>
      </c>
      <c r="D32" s="179">
        <f>D31/Y31</f>
        <v>0</v>
      </c>
      <c r="E32" s="179">
        <f>E31/Y31</f>
        <v>0.18893580032286106</v>
      </c>
      <c r="F32" s="179">
        <f>F31/Y31</f>
        <v>0.08214330063330436</v>
      </c>
      <c r="G32" s="179">
        <f>G31/Y31</f>
        <v>0.11945858686203899</v>
      </c>
      <c r="H32" s="179">
        <f>H31/Y31</f>
        <v>0.028436607475474978</v>
      </c>
      <c r="I32" s="179">
        <f>I31/Y31</f>
        <v>0.013783683099466038</v>
      </c>
      <c r="J32" s="179">
        <f>J31/Y31</f>
        <v>0.035576803675648826</v>
      </c>
      <c r="K32" s="179">
        <f>K31/Y31</f>
        <v>0.032844902520799704</v>
      </c>
      <c r="L32" s="179">
        <f>L31/Y31</f>
        <v>0.016639761579535575</v>
      </c>
      <c r="M32" s="179">
        <f>M31/Y31</f>
        <v>0.008257792127157581</v>
      </c>
      <c r="N32" s="179">
        <f>N31/Y31</f>
        <v>0.025890972308456477</v>
      </c>
      <c r="O32" s="179">
        <f>O31/Y31</f>
        <v>0.08624115236557804</v>
      </c>
      <c r="P32" s="179">
        <f>P31/Y31</f>
        <v>0.01844033279523159</v>
      </c>
      <c r="Q32" s="179">
        <f>Q31/Y31</f>
        <v>0.06804917422078728</v>
      </c>
      <c r="R32" s="179">
        <f>R31/Y31</f>
        <v>0.1297032161927232</v>
      </c>
      <c r="S32" s="179">
        <f>S31/Y31</f>
        <v>0</v>
      </c>
      <c r="T32" s="179">
        <f>T31/Y31</f>
        <v>0.059977648081460326</v>
      </c>
      <c r="U32" s="179">
        <f>U31/Y31</f>
        <v>0</v>
      </c>
      <c r="V32" s="179">
        <f>V31/Y31</f>
        <v>0.018750776108282626</v>
      </c>
      <c r="W32" s="179">
        <f>W31/Y31</f>
        <v>0.011610579908108778</v>
      </c>
      <c r="X32" s="180">
        <f>X31/Y31</f>
        <v>0.019682106047435737</v>
      </c>
      <c r="Y32" s="174"/>
      <c r="Z32" s="182"/>
      <c r="AA32" s="182"/>
      <c r="AB32" s="182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32" right="0.34" top="0.38" bottom="1" header="0.23" footer="0.5"/>
  <pageSetup fitToHeight="1" fitToWidth="1" horizontalDpi="600" verticalDpi="600" orientation="landscape" paperSize="9" scale="89" r:id="rId2"/>
  <ignoredErrors>
    <ignoredError sqref="AA12 AA15 AA20 AA22:AA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PageLayoutView="0" workbookViewId="0" topLeftCell="A22">
      <selection activeCell="M28" sqref="M28"/>
    </sheetView>
  </sheetViews>
  <sheetFormatPr defaultColWidth="9.140625" defaultRowHeight="12.75"/>
  <cols>
    <col min="1" max="2" width="1.7109375" style="1" customWidth="1"/>
    <col min="3" max="3" width="2.8515625" style="1" customWidth="1"/>
    <col min="4" max="4" width="8.7109375" style="1" customWidth="1"/>
    <col min="5" max="5" width="10.28125" style="1" customWidth="1"/>
    <col min="6" max="6" width="1.7109375" style="1" customWidth="1"/>
    <col min="7" max="7" width="6.140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28125" style="1" customWidth="1"/>
    <col min="20" max="20" width="1.7109375" style="1" customWidth="1"/>
    <col min="21" max="21" width="5.7109375" style="1" bestFit="1" customWidth="1"/>
    <col min="22" max="22" width="1.7109375" style="1" customWidth="1"/>
    <col min="23" max="23" width="6.140625" style="1" customWidth="1"/>
    <col min="24" max="24" width="1.7109375" style="1" customWidth="1"/>
    <col min="25" max="16384" width="9.140625" style="1" customWidth="1"/>
  </cols>
  <sheetData>
    <row r="1" ht="12.75" hidden="1"/>
    <row r="2" spans="2:22" ht="18">
      <c r="B2" s="118" t="s">
        <v>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ht="6" customHeight="1"/>
    <row r="4" spans="2:22" ht="15.75" customHeight="1">
      <c r="B4" s="119" t="s">
        <v>164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2:22" ht="11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ht="4.5" customHeight="1"/>
    <row r="7" spans="2:22" ht="11.25" customHeight="1" hidden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2021</v>
      </c>
      <c r="I9" s="3"/>
      <c r="L9" s="3"/>
      <c r="M9" s="3"/>
      <c r="P9" s="3"/>
      <c r="Q9" s="3"/>
    </row>
    <row r="10" ht="3.75" customHeight="1"/>
    <row r="11" spans="2:22" ht="106.5" customHeight="1">
      <c r="B11" s="121" t="s">
        <v>71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ht="6.75" customHeight="1" hidden="1"/>
    <row r="13" spans="2:22" ht="10.5" customHeight="1">
      <c r="B13" s="123" t="s">
        <v>61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Demicoli'!$S$23</f>
        <v>208</v>
      </c>
      <c r="H23" s="3"/>
      <c r="I23" s="38">
        <v>6</v>
      </c>
      <c r="J23" s="3"/>
      <c r="K23" s="38"/>
      <c r="L23" s="3"/>
      <c r="M23" s="38">
        <v>2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212</v>
      </c>
      <c r="T23" s="3"/>
      <c r="U23" s="38"/>
      <c r="V23" s="3"/>
      <c r="W23" s="18">
        <f>IF(ISNUMBER(S23),S23,0)-IF(ISNUMBER(U23),U23,0)</f>
        <v>212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'[1]J. Demicoli'!$S$24</f>
        <v>53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53</v>
      </c>
      <c r="T24" s="3"/>
      <c r="U24" s="39"/>
      <c r="V24" s="3"/>
      <c r="W24" s="18">
        <f aca="true" t="shared" si="0" ref="W24:W39">IF(ISNUMBER(S24),S24,0)-IF(ISNUMBER(U24),U24,0)</f>
        <v>53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'[1]J. Demicoli'!$S$25</f>
        <v>53</v>
      </c>
      <c r="H25" s="3"/>
      <c r="I25" s="39">
        <v>3</v>
      </c>
      <c r="J25" s="3"/>
      <c r="K25" s="39"/>
      <c r="L25" s="3"/>
      <c r="M25" s="39">
        <v>5</v>
      </c>
      <c r="N25" s="3"/>
      <c r="O25" s="39"/>
      <c r="P25" s="3"/>
      <c r="Q25" s="39"/>
      <c r="R25" s="3"/>
      <c r="S25" s="18">
        <f>IF(ISNUMBER(G25),G25,0)+IF(ISNUMBER(I25),I25,0)-IF(ISNUMBER(M25),M25,0)+IF(ISNUMBER(O25),O25,0)-IF(ISNUMBER(Q25),Q25,0)+IF(ISNUMBER(K25),K25,0)</f>
        <v>51</v>
      </c>
      <c r="T25" s="3"/>
      <c r="U25" s="39"/>
      <c r="V25" s="3"/>
      <c r="W25" s="18">
        <f t="shared" si="0"/>
        <v>51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Demicoli'!$S$26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'[1]J. Demicoli'!$S$27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>IF(ISNUMBER(G27),G27,0)+IF(ISNUMBER(I27),I27,0)-IF(ISNUMBER(M27),M27,0)+IF(ISNUMBER(O27),O27,0)-IF(ISNUMBER(Q27),Q27,0)+IF(ISNUMBER(K27),K27,0)</f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Demicoli'!$S$28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aca="true" t="shared" si="1" ref="S28:S41">IF(ISNUMBER(G28),G28,0)+IF(ISNUMBER(I28),I28,0)-IF(ISNUMBER(M28),M28,0)+IF(ISNUMBER(O28),O28,0)-IF(ISNUMBER(Q28),Q28,0)+IF(ISNUMBER(K28),K28,0)</f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Demicoli'!$S$29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Demicoli'!$S$30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Demicoli'!$S$31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Demicoli'!$S$32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Demicoli'!$S$33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Demicoli'!$S$34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Demicoli'!$S$35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Demicoli'!$S$36</f>
        <v>27</v>
      </c>
      <c r="H36" s="3"/>
      <c r="I36" s="39">
        <v>0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27</v>
      </c>
      <c r="T36" s="3"/>
      <c r="U36" s="39"/>
      <c r="V36" s="3"/>
      <c r="W36" s="18">
        <f>IF(ISNUMBER(S36),S36,0)-IF(ISNUMBER(U36),U36,0)</f>
        <v>27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'[1]J. Demicoli'!$S$37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'[1]J. Demicoli'!$S$38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'[1]J. Demicoli'!$S$39</f>
        <v>2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2</v>
      </c>
      <c r="T39" s="3"/>
      <c r="U39" s="39"/>
      <c r="V39" s="3"/>
      <c r="W39" s="18">
        <f t="shared" si="0"/>
        <v>2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'[1]J. Demicoli'!$S$40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217</v>
      </c>
      <c r="E41" s="16"/>
      <c r="F41" s="3"/>
      <c r="G41" s="37">
        <f>'[1]J. Demicoli'!$S$41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'[1]J. Demicoli'!$S$42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'[1]J. Demicoli'!$S$43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343</v>
      </c>
      <c r="H45" s="18"/>
      <c r="I45" s="21">
        <f>SUM(I23:I43)</f>
        <v>9</v>
      </c>
      <c r="J45" s="18"/>
      <c r="K45" s="21">
        <f>SUM(K23:K43)</f>
        <v>0</v>
      </c>
      <c r="L45" s="18"/>
      <c r="M45" s="21">
        <f>SUM(M23:M43)</f>
        <v>7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345</v>
      </c>
      <c r="T45" s="18"/>
      <c r="U45" s="21">
        <f>SUM(U23:U43)</f>
        <v>0</v>
      </c>
      <c r="V45" s="18"/>
      <c r="W45" s="21">
        <f>SUM(W23:W43)</f>
        <v>345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7" t="s">
        <v>14</v>
      </c>
      <c r="D53" s="117"/>
      <c r="E53" s="11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13">
      <selection activeCell="M28" sqref="M28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71093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7.7109375" style="1" bestFit="1" customWidth="1"/>
    <col min="10" max="10" width="1.28515625" style="1" customWidth="1"/>
    <col min="11" max="11" width="8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5.7109375" style="1" customWidth="1"/>
    <col min="24" max="24" width="1.7109375" style="1" customWidth="1"/>
    <col min="25" max="16384" width="9.140625" style="1" customWidth="1"/>
  </cols>
  <sheetData>
    <row r="1" ht="12.75" hidden="1"/>
    <row r="2" spans="2:22" ht="18">
      <c r="B2" s="118" t="s">
        <v>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ht="6" customHeight="1"/>
    <row r="4" spans="2:22" ht="15.75" customHeight="1">
      <c r="B4" s="119" t="s">
        <v>125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2:22" ht="11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ht="4.5" customHeight="1"/>
    <row r="7" spans="2:22" ht="11.25" customHeight="1" hidden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2021</v>
      </c>
      <c r="I9" s="3"/>
      <c r="L9" s="3"/>
      <c r="M9" s="3"/>
      <c r="P9" s="3"/>
      <c r="Q9" s="3"/>
    </row>
    <row r="10" ht="3.75" customHeight="1"/>
    <row r="11" spans="2:22" ht="106.5" customHeight="1">
      <c r="B11" s="121" t="s">
        <v>71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ht="6.75" customHeight="1" hidden="1"/>
    <row r="13" spans="2:22" ht="10.5" customHeight="1">
      <c r="B13" s="123" t="s">
        <v>61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'[1]Vella G.'!$S$23</f>
        <v>0</v>
      </c>
      <c r="H23" s="3"/>
      <c r="I23" s="38">
        <v>3</v>
      </c>
      <c r="J23" s="3"/>
      <c r="K23" s="38"/>
      <c r="L23" s="3"/>
      <c r="M23" s="38">
        <v>2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'[1]Vella G.'!$S$24</f>
        <v>51</v>
      </c>
      <c r="H24" s="3"/>
      <c r="I24" s="39">
        <v>3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53</v>
      </c>
      <c r="T24" s="3"/>
      <c r="U24" s="39">
        <v>4</v>
      </c>
      <c r="V24" s="3"/>
      <c r="W24" s="18">
        <f aca="true" t="shared" si="0" ref="W24:W39">IF(ISNUMBER(S24),S24,0)-IF(ISNUMBER(U24),U24,0)</f>
        <v>49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'[1]Vella G.'!$S$25</f>
        <v>178</v>
      </c>
      <c r="H25" s="3"/>
      <c r="I25" s="39">
        <v>2</v>
      </c>
      <c r="J25" s="3"/>
      <c r="K25" s="39"/>
      <c r="L25" s="3"/>
      <c r="M25" s="39">
        <v>6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174</v>
      </c>
      <c r="T25" s="3"/>
      <c r="U25" s="39"/>
      <c r="V25" s="3"/>
      <c r="W25" s="18">
        <f t="shared" si="0"/>
        <v>174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'[1]Vella G.'!$S$26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'[1]Vella G.'!$S$27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'[1]Vella G.'!$S$28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'[1]Vella G.'!$S$29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'[1]Vella G.'!$S$230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'[1]Vella G.'!$S$31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'[1]Vella G.'!$S$32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'[1]Vella G.'!$S$33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'[1]Vella G.'!$S$34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'[1]Vella G.'!$S$35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'[1]Vella G.'!$S$36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'[1]Vella G.'!$S$37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'[1]Vella G.'!$S$38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'[1]Vella G.'!$S$39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'[1]Vella G.'!$S$40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217</v>
      </c>
      <c r="E41" s="16"/>
      <c r="F41" s="3"/>
      <c r="G41" s="37">
        <f>'[1]Vella G.'!$S$41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'[1]Vella G.'!$S$42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'[1]Vella G.'!$S$43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229</v>
      </c>
      <c r="H45" s="18"/>
      <c r="I45" s="21">
        <f>SUM(I23:I43)</f>
        <v>8</v>
      </c>
      <c r="J45" s="18"/>
      <c r="K45" s="21">
        <f>SUM(K23:K43)</f>
        <v>0</v>
      </c>
      <c r="L45" s="18"/>
      <c r="M45" s="21">
        <f>SUM(M23:M43)</f>
        <v>9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228</v>
      </c>
      <c r="T45" s="18"/>
      <c r="U45" s="21">
        <f>SUM(U23:U43)</f>
        <v>4</v>
      </c>
      <c r="V45" s="18"/>
      <c r="W45" s="21">
        <f>SUM(W23:W43)</f>
        <v>224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7" t="s">
        <v>14</v>
      </c>
      <c r="D53" s="117"/>
      <c r="E53" s="11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31">
      <selection activeCell="M28" sqref="M28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71093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7.140625" style="1" customWidth="1"/>
    <col min="12" max="12" width="1.28515625" style="1" customWidth="1"/>
    <col min="13" max="13" width="4.2812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7.281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8515625" style="1" customWidth="1"/>
    <col min="22" max="22" width="1.1484375" style="1" customWidth="1"/>
    <col min="23" max="23" width="6.00390625" style="1" customWidth="1"/>
    <col min="24" max="24" width="1.8515625" style="1" customWidth="1"/>
    <col min="25" max="27" width="9.140625" style="1" customWidth="1"/>
    <col min="28" max="28" width="10.28125" style="1" customWidth="1"/>
    <col min="29" max="16384" width="9.140625" style="1" customWidth="1"/>
  </cols>
  <sheetData>
    <row r="1" ht="12.75" hidden="1"/>
    <row r="2" spans="2:22" ht="18">
      <c r="B2" s="118" t="s">
        <v>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ht="6" customHeight="1"/>
    <row r="4" spans="2:22" ht="15">
      <c r="B4" s="119" t="s">
        <v>139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2:22" ht="11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ht="4.5" customHeight="1"/>
    <row r="7" spans="2:22" ht="11.25" customHeight="1" hidden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2021</v>
      </c>
      <c r="I9" s="3"/>
      <c r="L9" s="3"/>
      <c r="M9" s="3"/>
      <c r="P9" s="3"/>
      <c r="Q9" s="3"/>
    </row>
    <row r="10" ht="3.75" customHeight="1"/>
    <row r="11" spans="2:22" ht="106.5" customHeight="1">
      <c r="B11" s="121" t="s">
        <v>71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ht="6.75" customHeight="1" hidden="1"/>
    <row r="13" spans="2:22" ht="10.5" customHeight="1">
      <c r="B13" s="123" t="s">
        <v>61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'[1]Depasquale F.'!$S$23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'[1]Depasquale F.'!$S$24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aca="true" t="shared" si="0" ref="W24:W43">IF(ISNUMBER(S24),S24,0)-IF(ISNUMBER(U24),U24,0)</f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'[1]Depasquale F.'!$S$25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'[1]Depasquale F.'!$S$26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'[1]Depasquale F.'!$S$27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'[1]Depasquale F.'!$S$28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'[1]Depasquale F.'!$S$29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'[1]Depasquale F.'!$S$30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'[1]Depasquale F.'!$S$31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'[1]Depasquale F.'!$S$32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'[1]Depasquale F.'!$S$33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'[1]Depasquale F.'!$S$34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'[1]Depasquale F.'!$S$35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'[1]Depasquale F.'!$S$36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'[1]Depasquale F.'!$S$37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'[1]Depasquale F.'!$S$38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 t="shared" si="0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'[1]Depasquale F.'!$S$39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'[1]Depasquale F.'!$S$40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 t="shared" si="0"/>
        <v>0</v>
      </c>
      <c r="X40" s="19"/>
    </row>
    <row r="41" spans="2:24" ht="15.75" customHeight="1">
      <c r="B41" s="15"/>
      <c r="C41" s="16">
        <v>19</v>
      </c>
      <c r="D41" s="16" t="s">
        <v>217</v>
      </c>
      <c r="E41" s="16"/>
      <c r="F41" s="3"/>
      <c r="G41" s="37">
        <f>'[1]Depasquale F.'!$S$41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 t="shared" si="0"/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'[1]Depasquale F.'!$S$42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 t="shared" si="0"/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'[1]Depasquale F.'!$S$43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 t="shared" si="0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SUM(G22:G43)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7" t="s">
        <v>14</v>
      </c>
      <c r="D53" s="117"/>
      <c r="E53" s="11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22">
      <selection activeCell="M28" sqref="M28"/>
    </sheetView>
  </sheetViews>
  <sheetFormatPr defaultColWidth="9.140625" defaultRowHeight="12.75"/>
  <cols>
    <col min="1" max="1" width="3.28125" style="1" customWidth="1"/>
    <col min="2" max="2" width="1.7109375" style="1" customWidth="1"/>
    <col min="3" max="3" width="2.8515625" style="1" customWidth="1"/>
    <col min="4" max="4" width="8.71093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28125" style="1" customWidth="1"/>
    <col min="10" max="10" width="1.28515625" style="1" customWidth="1"/>
    <col min="11" max="11" width="6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140625" style="1" customWidth="1"/>
    <col min="20" max="20" width="1.7109375" style="1" customWidth="1"/>
    <col min="21" max="21" width="5.7109375" style="1" bestFit="1" customWidth="1"/>
    <col min="22" max="22" width="1.7109375" style="1" customWidth="1"/>
    <col min="23" max="23" width="7.281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118" t="s">
        <v>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ht="6" customHeight="1"/>
    <row r="4" spans="2:22" ht="15.75" customHeight="1">
      <c r="B4" s="119" t="s">
        <v>180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2:22" ht="11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ht="4.5" customHeight="1"/>
    <row r="7" spans="2:22" ht="11.25" customHeight="1" hidden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2021</v>
      </c>
      <c r="I9" s="3"/>
      <c r="L9" s="3"/>
      <c r="M9" s="3"/>
      <c r="P9" s="3"/>
      <c r="Q9" s="3"/>
    </row>
    <row r="10" ht="3.75" customHeight="1"/>
    <row r="11" spans="2:22" ht="106.5" customHeight="1">
      <c r="B11" s="121" t="s">
        <v>71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ht="6.75" customHeight="1" hidden="1"/>
    <row r="13" spans="2:22" ht="10.5" customHeight="1">
      <c r="B13" s="123" t="s">
        <v>61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Frendo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Frendo C.'!$S$24</f>
        <v>190</v>
      </c>
      <c r="H24" s="3"/>
      <c r="I24" s="39">
        <v>4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191</v>
      </c>
      <c r="T24" s="3"/>
      <c r="U24" s="39">
        <v>51</v>
      </c>
      <c r="V24" s="3"/>
      <c r="W24" s="18">
        <f aca="true" t="shared" si="0" ref="W24:W39">IF(ISNUMBER(S24),S24,0)-IF(ISNUMBER(U24),U24,0)</f>
        <v>140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Frendo C.'!$S$25</f>
        <v>62</v>
      </c>
      <c r="H25" s="3"/>
      <c r="I25" s="39">
        <v>3</v>
      </c>
      <c r="J25" s="3"/>
      <c r="K25" s="39"/>
      <c r="L25" s="3"/>
      <c r="M25" s="39">
        <v>9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56</v>
      </c>
      <c r="T25" s="3"/>
      <c r="U25" s="39"/>
      <c r="V25" s="3"/>
      <c r="W25" s="18">
        <f t="shared" si="0"/>
        <v>56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Frendo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Frendo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Frendo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Frendo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Frendo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Frendo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Frendo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Frendo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Frendo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Frendo C.'!$S$35</f>
        <v>7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7</v>
      </c>
      <c r="T35" s="3"/>
      <c r="U35" s="39"/>
      <c r="V35" s="3"/>
      <c r="W35" s="18">
        <f t="shared" si="0"/>
        <v>7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Frendo C.'!$S$36</f>
        <v>1173</v>
      </c>
      <c r="H36" s="3"/>
      <c r="I36" s="39">
        <v>31</v>
      </c>
      <c r="J36" s="3"/>
      <c r="K36" s="39"/>
      <c r="L36" s="3"/>
      <c r="M36" s="39">
        <v>135</v>
      </c>
      <c r="N36" s="3"/>
      <c r="O36" s="39"/>
      <c r="P36" s="3"/>
      <c r="Q36" s="39"/>
      <c r="R36" s="3"/>
      <c r="S36" s="18">
        <f t="shared" si="1"/>
        <v>1069</v>
      </c>
      <c r="T36" s="3"/>
      <c r="U36" s="39">
        <v>19</v>
      </c>
      <c r="V36" s="3"/>
      <c r="W36" s="18">
        <f>IF(ISNUMBER(S36),S36,0)-IF(ISNUMBER(U36),U36,0)</f>
        <v>1050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Frendo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Frendo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Frendo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Frendo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217</v>
      </c>
      <c r="E41" s="16"/>
      <c r="F41" s="3"/>
      <c r="G41" s="37">
        <f>'[1]Farrugia Frendo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'[1]Farrugia Frendo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'[1]Farrugia Frendo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1432</v>
      </c>
      <c r="H45" s="18"/>
      <c r="I45" s="21">
        <f>SUM(I22:I43)</f>
        <v>38</v>
      </c>
      <c r="J45" s="18"/>
      <c r="K45" s="21">
        <f>SUM(K23:K43)</f>
        <v>0</v>
      </c>
      <c r="L45" s="18"/>
      <c r="M45" s="21">
        <f>SUM(M22:M43)</f>
        <v>147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1323</v>
      </c>
      <c r="T45" s="18"/>
      <c r="U45" s="21">
        <f>SUM(U22:U43)</f>
        <v>70</v>
      </c>
      <c r="V45" s="18"/>
      <c r="W45" s="21">
        <f>SUM(W22:W43)</f>
        <v>1253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7" t="s">
        <v>14</v>
      </c>
      <c r="D53" s="117"/>
      <c r="E53" s="11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22">
      <selection activeCell="M28" sqref="M28"/>
    </sheetView>
  </sheetViews>
  <sheetFormatPr defaultColWidth="9.140625" defaultRowHeight="12.75"/>
  <cols>
    <col min="1" max="1" width="2.00390625" style="1" customWidth="1"/>
    <col min="2" max="2" width="1.7109375" style="1" customWidth="1"/>
    <col min="3" max="3" width="2.8515625" style="1" customWidth="1"/>
    <col min="4" max="4" width="8.71093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6.7109375" style="1" customWidth="1"/>
    <col min="18" max="18" width="1.1484375" style="1" customWidth="1"/>
    <col min="19" max="19" width="7.28125" style="1" customWidth="1"/>
    <col min="20" max="20" width="0.85546875" style="1" customWidth="1"/>
    <col min="21" max="21" width="5.7109375" style="1" bestFit="1" customWidth="1"/>
    <col min="22" max="22" width="1.7109375" style="1" customWidth="1"/>
    <col min="23" max="23" width="8.00390625" style="1" customWidth="1"/>
    <col min="24" max="24" width="1.28515625" style="1" customWidth="1"/>
    <col min="25" max="16384" width="9.140625" style="1" customWidth="1"/>
  </cols>
  <sheetData>
    <row r="1" ht="12.75" hidden="1"/>
    <row r="2" spans="2:22" ht="16.5" customHeight="1">
      <c r="B2" s="118" t="s">
        <v>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ht="6" customHeight="1"/>
    <row r="4" spans="2:22" ht="15.75" customHeight="1">
      <c r="B4" s="119" t="s">
        <v>194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2:22" ht="11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ht="4.5" customHeight="1"/>
    <row r="7" spans="2:22" ht="11.25" customHeight="1" hidden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Jannar 2021</v>
      </c>
      <c r="I9" s="3"/>
      <c r="L9" s="3"/>
      <c r="M9" s="3"/>
      <c r="P9" s="3"/>
      <c r="Q9" s="3"/>
    </row>
    <row r="10" ht="3.75" customHeight="1"/>
    <row r="11" spans="2:22" ht="106.5" customHeight="1">
      <c r="B11" s="121" t="s">
        <v>71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ht="6.75" customHeight="1" hidden="1"/>
    <row r="13" spans="2:22" ht="10.5" customHeight="1">
      <c r="B13" s="123" t="s">
        <v>65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9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'[1]Astrid-May Grima'!$S$23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'[1]Astrid-May Grima'!$S$24</f>
        <v>138</v>
      </c>
      <c r="H24" s="3"/>
      <c r="I24" s="39">
        <v>8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144</v>
      </c>
      <c r="T24" s="3"/>
      <c r="U24" s="39">
        <v>2</v>
      </c>
      <c r="V24" s="3"/>
      <c r="W24" s="18">
        <f aca="true" t="shared" si="0" ref="W24:W39">IF(ISNUMBER(S24),S24,0)-IF(ISNUMBER(U24),U24,0)</f>
        <v>142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'[1]Astrid-May Grima'!$S$25</f>
        <v>113</v>
      </c>
      <c r="H25" s="3"/>
      <c r="I25" s="39">
        <v>3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114</v>
      </c>
      <c r="T25" s="3"/>
      <c r="U25" s="39"/>
      <c r="V25" s="3"/>
      <c r="W25" s="18">
        <f t="shared" si="0"/>
        <v>114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'[1]Astrid-May Grima'!$S$26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'[1]Astrid-May Grima'!$S$27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'[1]Astrid-May Grima'!$S$28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'[1]Astrid-May Grima'!$S$29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'[1]Astrid-May Grima'!$S$30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'[1]Astrid-May Grima'!$S$31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'[1]Astrid-May Grima'!$S$32</f>
        <v>135</v>
      </c>
      <c r="H32" s="3"/>
      <c r="I32" s="39">
        <v>429</v>
      </c>
      <c r="J32" s="3"/>
      <c r="K32" s="39"/>
      <c r="L32" s="3"/>
      <c r="M32" s="39">
        <v>35</v>
      </c>
      <c r="N32" s="3"/>
      <c r="O32" s="39"/>
      <c r="P32" s="3"/>
      <c r="Q32" s="39"/>
      <c r="R32" s="3"/>
      <c r="S32" s="18">
        <f t="shared" si="1"/>
        <v>529</v>
      </c>
      <c r="T32" s="3"/>
      <c r="U32" s="39"/>
      <c r="V32" s="3"/>
      <c r="W32" s="18">
        <f t="shared" si="0"/>
        <v>529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'[1]Astrid-May Grima'!$S$33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'[1]Astrid-May Grima'!$S$34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'[1]Astrid-May Grima'!$S$35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'[1]Astrid-May Grima'!$S$36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'[1]Astrid-May Grima'!$S$37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'[1]Astrid-May Grima'!$S$38</f>
        <v>97</v>
      </c>
      <c r="H38" s="3"/>
      <c r="I38" s="39">
        <v>523</v>
      </c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620</v>
      </c>
      <c r="T38" s="3"/>
      <c r="U38" s="39"/>
      <c r="V38" s="3"/>
      <c r="W38" s="18">
        <f>IF(ISNUMBER(S38),S38,0)-IF(ISNUMBER(U38),U38,0)</f>
        <v>620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'[1]Astrid-May Grima'!$S$39</f>
        <v>1636</v>
      </c>
      <c r="H39" s="3"/>
      <c r="I39" s="39">
        <v>81</v>
      </c>
      <c r="J39" s="3"/>
      <c r="K39" s="39"/>
      <c r="L39" s="3"/>
      <c r="M39" s="39">
        <v>81</v>
      </c>
      <c r="N39" s="3"/>
      <c r="O39" s="39"/>
      <c r="P39" s="3"/>
      <c r="Q39" s="39"/>
      <c r="R39" s="3"/>
      <c r="S39" s="18">
        <f t="shared" si="1"/>
        <v>1636</v>
      </c>
      <c r="T39" s="3"/>
      <c r="U39" s="39"/>
      <c r="V39" s="3"/>
      <c r="W39" s="18">
        <f t="shared" si="0"/>
        <v>1636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'[1]Astrid-May Grima'!$S$40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217</v>
      </c>
      <c r="E41" s="16"/>
      <c r="F41" s="3"/>
      <c r="G41" s="37">
        <f>'[1]Astrid-May Grima'!$S$41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'[1]Astrid-May Grima'!$S$42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'[1]Astrid-May Grima'!$S$43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2119</v>
      </c>
      <c r="H45" s="18"/>
      <c r="I45" s="21">
        <f>SUM(I22:I43)</f>
        <v>1044</v>
      </c>
      <c r="J45" s="18"/>
      <c r="K45" s="21">
        <f>SUM(K23:K43)</f>
        <v>0</v>
      </c>
      <c r="L45" s="18"/>
      <c r="M45" s="21">
        <f>SUM(M22:M43)</f>
        <v>120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3043</v>
      </c>
      <c r="T45" s="18"/>
      <c r="U45" s="21">
        <f>SUM(U22:U43)</f>
        <v>2</v>
      </c>
      <c r="V45" s="18"/>
      <c r="W45" s="21">
        <f>SUM(W22:W43)</f>
        <v>3041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117" t="s">
        <v>14</v>
      </c>
      <c r="D54" s="117"/>
      <c r="E54" s="117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Adrian Micallef</cp:lastModifiedBy>
  <cp:lastPrinted>2021-04-28T05:47:56Z</cp:lastPrinted>
  <dcterms:created xsi:type="dcterms:W3CDTF">2001-09-20T13:22:09Z</dcterms:created>
  <dcterms:modified xsi:type="dcterms:W3CDTF">2021-05-19T10:13:11Z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2021.00000000000</vt:lpwstr>
  </property>
  <property fmtid="{D5CDD505-2E9C-101B-9397-08002B2CF9AE}" pid="4" name="PublishedDa">
    <vt:lpwstr>2021-05-24T00:00:00Z</vt:lpwstr>
  </property>
  <property fmtid="{D5CDD505-2E9C-101B-9397-08002B2CF9AE}" pid="5" name="Mon">
    <vt:lpwstr>January</vt:lpwstr>
  </property>
  <property fmtid="{D5CDD505-2E9C-101B-9397-08002B2CF9AE}" pid="6" name="Count">
    <vt:lpwstr>Malta</vt:lpwstr>
  </property>
</Properties>
</file>