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<sst xmlns="http://schemas.openxmlformats.org/spreadsheetml/2006/main" count="1433" uniqueCount="214">
  <si>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</si>
  <si>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</si>
  <si>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</si>
  <si>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</si>
  <si>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</si>
  <si>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</si>
  <si>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</si>
  <si>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</si>
  <si>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</si>
  <si>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</si>
  <si>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</si>
  <si>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</si>
  <si>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</si>
  <si>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</si>
  <si>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</si>
  <si>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</si>
  <si>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</si>
  <si>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</si>
  <si>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</si>
  <si>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</si>
  <si>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</si>
  <si>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</si>
  <si>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</si>
  <si>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</si>
  <si>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</si>
  <si>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</si>
  <si>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</si>
  <si>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</si>
  <si>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</si>
  <si>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</si>
  <si>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</si>
  <si>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</si>
  <si>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</si>
  <si>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</si>
  <si>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</si>
  <si>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</si>
  <si>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</si>
  <si>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</si>
  <si>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</si>
  <si>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</si>
  <si>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</si>
  <si>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</si>
  <si>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</si>
  <si>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</si>
  <si>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</si>
  <si>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</si>
  <si>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</si>
  <si>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</si>
  <si>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</si>
  <si>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</si>
  <si>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</si>
  <si>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</si>
  <si>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</si>
  <si>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</si>
  <si>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</si>
  <si>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</si>
  <si>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</si>
  <si>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</si>
  <si>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</si>
  <si>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</si>
  <si>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</si>
  <si>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</si>
  <si>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</si>
  <si>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</si>
  <si>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</si>
  <si>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</si>
  <si>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</si>
  <si>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</si>
  <si>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</si>
  <si>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</si>
  <si>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</si>
  <si>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</si>
  <si>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</si>
  <si>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</si>
  <si>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</si>
  <si>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</si>
  <si>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</si>
  <si>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</si>
  <si>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</si>
  <si>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</si>
  <si>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</si>
  <si>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</si>
  <si>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</si>
  <si>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</si>
  <si>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</si>
  <si>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</si>
  <si>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</si>
  <si>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</si>
  <si>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</si>
  <si>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</si>
  <si>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</si>
  <si>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</si>
  <si>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</si>
  <si>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</si>
  <si>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</si>
  <si>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</si>
  <si>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</si>
  <si>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</si>
  <si>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</si>
  <si>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</si>
  <si>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</si>
  <si>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</si>
  <si>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</si>
  <si>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</si>
  <si>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</si>
  <si>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</si>
  <si>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</si>
  <si>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</si>
  <si>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</si>
  <si>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</si>
  <si>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</si>
  <si>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</si>
  <si>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</si>
  <si>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</si>
  <si>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</si>
  <si>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</si>
  <si>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</si>
  <si>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</si>
  <si>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</si>
  <si>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</si>
  <si>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</si>
  <si>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</si>
  <si>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</si>
  <si>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</si>
  <si>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</si>
  <si>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</si>
  <si>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</si>
  <si>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</si>
  <si>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</si>
  <si>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</si>
  <si>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</si>
  <si>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</si>
  <si>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</si>
  <si>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</si>
  <si>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</si>
  <si>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</si>
  <si>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</si>
  <si>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</si>
  <si>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</si>
  <si>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</si>
  <si>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</si>
  <si>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</si>
  <si>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</si>
  <si>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</si>
  <si>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</si>
  <si>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</si>
  <si>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</si>
  <si>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</si>
  <si>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</si>
  <si>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</si>
  <si>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</si>
  <si>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</si>
  <si>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</si>
  <si>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</si>
  <si>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</si>
  <si>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</si>
  <si>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</si>
  <si>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</si>
  <si>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</si>
  <si>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</si>
  <si>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</si>
  <si>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</si>
  <si>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</si>
  <si>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</si>
  <si>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</si>
  <si>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</si>
  <si>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</si>
  <si>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</si>
  <si>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</si>
  <si>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</si>
  <si>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</si>
  <si>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</si>
  <si>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</si>
  <si>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</si>
  <si>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</si>
  <si>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</si>
  <si>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</si>
  <si>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</si>
  <si>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</si>
  <si>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</si>
  <si>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</si>
  <si>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</si>
  <si>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</si>
  <si>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</si>
  <si>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</si>
  <si>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</si>
  <si>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</si>
  <si>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</si>
  <si>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</si>
  <si>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</si>
  <si>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</si>
  <si>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</si>
  <si>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</si>
  <si>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</si>
  <si>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</si>
  <si>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</si>
  <si>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</si>
  <si>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</si>
  <si>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</si>
  <si>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</si>
  <si>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</si>
  <si>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</si>
  <si>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</si>
  <si>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</si>
  <si>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</si>
  <si>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</si>
  <si>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</si>
  <si>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</si>
  <si>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</si>
  <si>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</si>
  <si>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</si>
  <si>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</si>
  <si>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April 2020</t>
  </si>
  <si>
    <t>Mark Chetcuti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</si>
</sst>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3-March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172</v>
          </cell>
        </row>
        <row r="24">
          <cell r="S24">
            <v>59</v>
          </cell>
        </row>
        <row r="25">
          <cell r="S25">
            <v>76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45</v>
          </cell>
        </row>
        <row r="25">
          <cell r="S25">
            <v>169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173</v>
          </cell>
        </row>
        <row r="25">
          <cell r="S25">
            <v>55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829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111</v>
          </cell>
        </row>
        <row r="25">
          <cell r="S25">
            <v>99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121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82</v>
          </cell>
        </row>
        <row r="39">
          <cell r="S39">
            <v>681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91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1201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308</v>
          </cell>
        </row>
        <row r="36">
          <cell r="S36">
            <v>50</v>
          </cell>
        </row>
        <row r="37">
          <cell r="S37">
            <v>31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144</v>
          </cell>
        </row>
        <row r="25">
          <cell r="S25">
            <v>53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151</v>
          </cell>
        </row>
        <row r="25">
          <cell r="S25">
            <v>76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127</v>
          </cell>
        </row>
        <row r="25">
          <cell r="S25">
            <v>111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13</v>
          </cell>
        </row>
        <row r="24">
          <cell r="S24">
            <v>48</v>
          </cell>
        </row>
        <row r="25">
          <cell r="S25">
            <v>79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36</v>
          </cell>
        </row>
        <row r="36">
          <cell r="S36">
            <v>303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57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69</v>
          </cell>
        </row>
        <row r="24">
          <cell r="S24">
            <v>112</v>
          </cell>
        </row>
        <row r="25">
          <cell r="S25">
            <v>236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8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103</v>
          </cell>
        </row>
        <row r="25">
          <cell r="S25">
            <v>136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102</v>
          </cell>
        </row>
        <row r="25">
          <cell r="S25">
            <v>104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</v>
          </cell>
        </row>
        <row r="24">
          <cell r="S24">
            <v>6</v>
          </cell>
        </row>
        <row r="25">
          <cell r="S25">
            <v>55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194</v>
          </cell>
        </row>
        <row r="35">
          <cell r="S35">
            <v>29</v>
          </cell>
        </row>
        <row r="36">
          <cell r="S36">
            <v>64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282</v>
          </cell>
        </row>
        <row r="25">
          <cell r="S25">
            <v>123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587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232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797</v>
          </cell>
        </row>
        <row r="24">
          <cell r="S24">
            <v>12</v>
          </cell>
        </row>
        <row r="25">
          <cell r="S25">
            <v>133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8</v>
          </cell>
        </row>
        <row r="25">
          <cell r="S25">
            <v>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160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81</v>
          </cell>
        </row>
        <row r="25">
          <cell r="S25">
            <v>11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8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161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21</v>
          </cell>
        </row>
        <row r="39">
          <cell r="S39">
            <v>0</v>
          </cell>
        </row>
      </sheetData>
      <sheetData sheetId="28">
        <row r="25">
          <cell r="S25">
            <v>11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319</v>
          </cell>
        </row>
        <row r="29">
          <cell r="S29">
            <v>0</v>
          </cell>
        </row>
        <row r="31">
          <cell r="S31">
            <v>95</v>
          </cell>
        </row>
        <row r="33">
          <cell r="S33">
            <v>161</v>
          </cell>
        </row>
        <row r="35">
          <cell r="S35">
            <v>164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18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212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162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11</v>
      </c>
      <c r="H13" s="170">
        <f>'Kriminal (Appelli Superjuri)'!I45</f>
        <v>0</v>
      </c>
      <c r="I13" s="170">
        <f>'Kriminal (Appelli Superjuri)'!K45</f>
        <v>0</v>
      </c>
      <c r="J13" s="170">
        <f>'Kriminal (Appelli Superjuri)'!M45</f>
        <v>0</v>
      </c>
      <c r="K13" s="170">
        <f>'Kriminal (Appelli Superjuri)'!O45</f>
        <v>11</v>
      </c>
      <c r="L13" s="170">
        <f>'Kriminal (Appelli Superjuri)'!Q45</f>
        <v>11</v>
      </c>
      <c r="M13" s="171">
        <f>G13+H13+I13-J13+K13-L13</f>
        <v>11</v>
      </c>
      <c r="N13" s="170">
        <f>'Kriminal (Appelli Superjuri)'!U45</f>
        <v>4</v>
      </c>
      <c r="O13" s="172">
        <f>M13-N13</f>
        <v>7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11</v>
      </c>
      <c r="H14" s="177">
        <f t="shared" si="0"/>
        <v>0</v>
      </c>
      <c r="I14" s="177">
        <f>SUM(I13)</f>
        <v>0</v>
      </c>
      <c r="J14" s="177">
        <f t="shared" si="0"/>
        <v>0</v>
      </c>
      <c r="K14" s="177">
        <f t="shared" si="0"/>
        <v>11</v>
      </c>
      <c r="L14" s="177">
        <f t="shared" si="0"/>
        <v>11</v>
      </c>
      <c r="M14" s="178">
        <f t="shared" si="0"/>
        <v>11</v>
      </c>
      <c r="N14" s="177">
        <f t="shared" si="0"/>
        <v>4</v>
      </c>
      <c r="O14" s="179">
        <f t="shared" si="0"/>
        <v>7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174</v>
      </c>
      <c r="D19" s="153"/>
      <c r="E19" s="153"/>
      <c r="F19" s="153"/>
      <c r="G19" s="169">
        <f>'Kriminal (Appelli Inferjuri)'!G27</f>
        <v>319</v>
      </c>
      <c r="H19" s="170">
        <f>'Kriminal (Appelli Inferjuri)'!I27</f>
        <v>0</v>
      </c>
      <c r="I19" s="170">
        <f>'Kriminal (Appelli Inferjuri)'!K27</f>
        <v>0</v>
      </c>
      <c r="J19" s="170">
        <f>'Kriminal (Appelli Inferjuri)'!M27</f>
        <v>0</v>
      </c>
      <c r="K19" s="170">
        <f>'Kriminal (Appelli Inferjuri)'!O27</f>
        <v>0</v>
      </c>
      <c r="L19" s="170">
        <f>'Kriminal (Appelli Inferjuri)'!Q27</f>
        <v>0</v>
      </c>
      <c r="M19" s="171">
        <f aca="true" t="shared" si="1" ref="M19:M28">G19+H19+I19-J19+K19-L19</f>
        <v>319</v>
      </c>
      <c r="N19" s="170">
        <f>'Kriminal (Appelli Inferjuri)'!U27</f>
        <v>0</v>
      </c>
      <c r="O19" s="172">
        <f aca="true" t="shared" si="2" ref="O19:O28">M19-N19</f>
        <v>319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95</v>
      </c>
      <c r="H21" s="170">
        <f>'Kriminal (Appelli Inferjuri)'!I31</f>
        <v>0</v>
      </c>
      <c r="I21" s="170">
        <f>'Kriminal (Appelli Inferjuri)'!K31</f>
        <v>0</v>
      </c>
      <c r="J21" s="170">
        <f>'Kriminal (Appelli Inferjuri)'!M31</f>
        <v>0</v>
      </c>
      <c r="K21" s="170">
        <f>'Kriminal (Appelli Inferjuri)'!O31</f>
        <v>0</v>
      </c>
      <c r="L21" s="170">
        <f>'Kriminal (Appelli Inferjuri)'!Q31</f>
        <v>0</v>
      </c>
      <c r="M21" s="171">
        <f t="shared" si="1"/>
        <v>95</v>
      </c>
      <c r="N21" s="170">
        <f>'Kriminal (Appelli Inferjuri)'!U31</f>
        <v>0</v>
      </c>
      <c r="O21" s="172">
        <f t="shared" si="2"/>
        <v>95</v>
      </c>
      <c r="Q21" s="58" t="s">
        <v>93</v>
      </c>
    </row>
    <row r="22" spans="2:17" ht="11.25" customHeight="1">
      <c r="B22" s="153"/>
      <c r="C22" s="185" t="s">
        <v>158</v>
      </c>
      <c r="D22" s="153"/>
      <c r="E22" s="153"/>
      <c r="F22" s="153"/>
      <c r="G22" s="169">
        <f>'Kriminal (Appelli Inferjuri)'!G33</f>
        <v>161</v>
      </c>
      <c r="H22" s="170">
        <f>'Kriminal (Appelli Inferjuri)'!I33</f>
        <v>0</v>
      </c>
      <c r="I22" s="170">
        <f>'Kriminal (Appelli Inferjuri)'!K33</f>
        <v>0</v>
      </c>
      <c r="J22" s="170">
        <f>'Kriminal (Appelli Inferjuri)'!M33</f>
        <v>0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161</v>
      </c>
      <c r="N22" s="170">
        <f>'Kriminal (Appelli Inferjuri)'!U33</f>
        <v>0</v>
      </c>
      <c r="O22" s="172">
        <f t="shared" si="2"/>
        <v>161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164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0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164</v>
      </c>
      <c r="N23" s="170">
        <f>'Kriminal (Appelli Inferjuri)'!U35</f>
        <v>0</v>
      </c>
      <c r="O23" s="172">
        <f>M23-N23</f>
        <v>164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739</v>
      </c>
      <c r="H25" s="189">
        <f t="shared" si="3"/>
        <v>0</v>
      </c>
      <c r="I25" s="189">
        <f t="shared" si="3"/>
        <v>0</v>
      </c>
      <c r="J25" s="189">
        <f t="shared" si="3"/>
        <v>0</v>
      </c>
      <c r="K25" s="189">
        <f t="shared" si="3"/>
        <v>0</v>
      </c>
      <c r="L25" s="189">
        <f t="shared" si="3"/>
        <v>0</v>
      </c>
      <c r="M25" s="190">
        <f t="shared" si="3"/>
        <v>739</v>
      </c>
      <c r="N25" s="189">
        <f t="shared" si="3"/>
        <v>0</v>
      </c>
      <c r="O25" s="191">
        <f>SUM(O18:Q24)</f>
        <v>739</v>
      </c>
      <c r="Q25" s="58" t="s">
        <v>139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186</v>
      </c>
      <c r="D27" s="153"/>
      <c r="E27" s="153"/>
      <c r="F27" s="153"/>
      <c r="G27" s="169">
        <f>'Kriminal (Appelli Inferjuri)'!G41</f>
        <v>18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18</v>
      </c>
      <c r="N27" s="170">
        <f>'Kriminal (Appelli Inferjuri)'!U41</f>
        <v>0</v>
      </c>
      <c r="O27" s="172">
        <f t="shared" si="2"/>
        <v>18</v>
      </c>
      <c r="Q27" s="151" t="s">
        <v>164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0</v>
      </c>
      <c r="N28" s="170">
        <f>'Kriminal (Appelli Inferjuri)'!U43</f>
        <v>0</v>
      </c>
      <c r="O28" s="172">
        <f t="shared" si="2"/>
        <v>0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178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18</v>
      </c>
      <c r="H30" s="189">
        <f t="shared" si="4"/>
        <v>0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18</v>
      </c>
      <c r="N30" s="189">
        <f t="shared" si="4"/>
        <v>0</v>
      </c>
      <c r="O30" s="191">
        <f t="shared" si="4"/>
        <v>18</v>
      </c>
      <c r="Q30" s="58" t="s">
        <v>147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757</v>
      </c>
      <c r="H31" s="177">
        <f t="shared" si="5"/>
        <v>0</v>
      </c>
      <c r="I31" s="177">
        <f t="shared" si="5"/>
        <v>0</v>
      </c>
      <c r="J31" s="177">
        <f t="shared" si="5"/>
        <v>0</v>
      </c>
      <c r="K31" s="177">
        <f t="shared" si="5"/>
        <v>0</v>
      </c>
      <c r="L31" s="177">
        <f t="shared" si="5"/>
        <v>0</v>
      </c>
      <c r="M31" s="178">
        <f t="shared" si="5"/>
        <v>757</v>
      </c>
      <c r="N31" s="177">
        <f t="shared" si="5"/>
        <v>0</v>
      </c>
      <c r="O31" s="179">
        <f t="shared" si="5"/>
        <v>757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158</v>
      </c>
      <c r="D37" s="153"/>
      <c r="E37" s="153"/>
      <c r="F37" s="153"/>
      <c r="G37" s="169">
        <f>'Kriminal (Superjuri)'!G27</f>
        <v>15</v>
      </c>
      <c r="H37" s="170">
        <f>'Kriminal (Superjuri)'!I27</f>
        <v>0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15</v>
      </c>
      <c r="N37" s="170">
        <f>'Kriminal (Superjuri)'!U27</f>
        <v>0</v>
      </c>
      <c r="O37" s="172">
        <f t="shared" si="7"/>
        <v>15</v>
      </c>
      <c r="Q37" s="58" t="s">
        <v>163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163</v>
      </c>
      <c r="D39" s="153"/>
      <c r="E39" s="153"/>
      <c r="F39" s="153"/>
      <c r="G39" s="169">
        <f>'Kriminal (Superjuri)'!G31</f>
        <v>42</v>
      </c>
      <c r="H39" s="170">
        <f>'Kriminal (Superjuri)'!I31</f>
        <v>0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0</v>
      </c>
      <c r="M39" s="171">
        <f t="shared" si="6"/>
        <v>42</v>
      </c>
      <c r="N39" s="170">
        <f>'Kriminal (Superjuri)'!U31</f>
        <v>0</v>
      </c>
      <c r="O39" s="172">
        <f t="shared" si="7"/>
        <v>42</v>
      </c>
      <c r="Q39" s="58" t="s">
        <v>184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1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1</v>
      </c>
      <c r="N41" s="170">
        <f>'Kriminal (Superjuri)'!U35</f>
        <v>0</v>
      </c>
      <c r="O41" s="172">
        <f t="shared" si="7"/>
        <v>1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21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0</v>
      </c>
      <c r="K42" s="170">
        <f>'Kriminal (Superjuri)'!O37</f>
        <v>0</v>
      </c>
      <c r="L42" s="170">
        <f>'Kriminal (Superjuri)'!Q37</f>
        <v>0</v>
      </c>
      <c r="M42" s="171">
        <f t="shared" si="6"/>
        <v>21</v>
      </c>
      <c r="N42" s="170">
        <f>'Kriminal (Superjuri)'!U37</f>
        <v>0</v>
      </c>
      <c r="O42" s="172">
        <f t="shared" si="7"/>
        <v>21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79</v>
      </c>
      <c r="H43" s="189">
        <f>SUM(H36:H42)</f>
        <v>0</v>
      </c>
      <c r="I43" s="189">
        <f aca="true" t="shared" si="8" ref="I43:O43">SUM(I36:I42)</f>
        <v>0</v>
      </c>
      <c r="J43" s="189">
        <f t="shared" si="8"/>
        <v>0</v>
      </c>
      <c r="K43" s="189">
        <f t="shared" si="8"/>
        <v>0</v>
      </c>
      <c r="L43" s="189">
        <f t="shared" si="8"/>
        <v>0</v>
      </c>
      <c r="M43" s="190">
        <f t="shared" si="8"/>
        <v>79</v>
      </c>
      <c r="N43" s="189">
        <f t="shared" si="8"/>
        <v>0</v>
      </c>
      <c r="O43" s="191">
        <f t="shared" si="8"/>
        <v>79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79</v>
      </c>
      <c r="H47" s="177">
        <f t="shared" si="10"/>
        <v>0</v>
      </c>
      <c r="I47" s="177">
        <f t="shared" si="10"/>
        <v>0</v>
      </c>
      <c r="J47" s="177">
        <f t="shared" si="10"/>
        <v>0</v>
      </c>
      <c r="K47" s="177">
        <f t="shared" si="10"/>
        <v>0</v>
      </c>
      <c r="L47" s="177">
        <f t="shared" si="10"/>
        <v>0</v>
      </c>
      <c r="M47" s="178">
        <f t="shared" si="10"/>
        <v>79</v>
      </c>
      <c r="N47" s="177">
        <f t="shared" si="10"/>
        <v>0</v>
      </c>
      <c r="O47" s="179">
        <f t="shared" si="10"/>
        <v>79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136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334</v>
      </c>
      <c r="H51" s="170">
        <f>'J. Demicoli'!I45</f>
        <v>5</v>
      </c>
      <c r="I51" s="170">
        <f>'J. Demicoli'!K45</f>
        <v>0</v>
      </c>
      <c r="J51" s="170">
        <f>'J. Demicoli'!M45</f>
        <v>0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339</v>
      </c>
      <c r="N51" s="170">
        <f>'J. Demicoli'!U45</f>
        <v>0</v>
      </c>
      <c r="O51" s="172">
        <f>M51-N51</f>
        <v>339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214</v>
      </c>
      <c r="H52" s="170">
        <f>'Vella G.'!I45</f>
        <v>7</v>
      </c>
      <c r="I52" s="170">
        <f>'Vella G.'!K45</f>
        <v>0</v>
      </c>
      <c r="J52" s="170">
        <f>'Vella G.'!M45</f>
        <v>1</v>
      </c>
      <c r="K52" s="170">
        <f>'Vella G.'!O45</f>
        <v>0</v>
      </c>
      <c r="L52" s="170">
        <f>'Vella G.'!Q45</f>
        <v>0</v>
      </c>
      <c r="M52" s="171">
        <f t="shared" si="11"/>
        <v>220</v>
      </c>
      <c r="N52" s="170">
        <f>'Vella G.'!U45</f>
        <v>3</v>
      </c>
      <c r="O52" s="172">
        <f aca="true" t="shared" si="12" ref="O52:O67">M52-N52</f>
        <v>217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1094</v>
      </c>
      <c r="H54" s="170">
        <f>'Astrid-May Grima'!I45</f>
        <v>5</v>
      </c>
      <c r="I54" s="170">
        <f>'Astrid-May Grima'!K45</f>
        <v>0</v>
      </c>
      <c r="J54" s="170">
        <f>'Astrid-May Grima'!M45</f>
        <v>0</v>
      </c>
      <c r="K54" s="170">
        <f>'Astrid-May Grima'!O45</f>
        <v>0</v>
      </c>
      <c r="L54" s="170">
        <f>'Astrid-May Grima'!Q45</f>
        <v>0</v>
      </c>
      <c r="M54" s="171">
        <f t="shared" si="11"/>
        <v>1099</v>
      </c>
      <c r="N54" s="170">
        <f>'Astrid-May Grima'!U45</f>
        <v>2</v>
      </c>
      <c r="O54" s="172">
        <f t="shared" si="12"/>
        <v>1097</v>
      </c>
      <c r="Q54" s="195" t="s">
        <v>115</v>
      </c>
    </row>
    <row r="55" spans="2:17" ht="11.25" customHeight="1">
      <c r="B55" s="194"/>
      <c r="C55" s="185" t="s">
        <v>180</v>
      </c>
      <c r="D55" s="153"/>
      <c r="E55" s="153"/>
      <c r="F55" s="153"/>
      <c r="G55" s="169">
        <f>'Farrugia Frendo C.'!G45</f>
        <v>1066</v>
      </c>
      <c r="H55" s="170">
        <f>'Farrugia Frendo C.'!I45</f>
        <v>46</v>
      </c>
      <c r="I55" s="170">
        <f>'Farrugia Frendo C.'!K45</f>
        <v>0</v>
      </c>
      <c r="J55" s="170">
        <f>'Farrugia Frendo C.'!M45</f>
        <v>0</v>
      </c>
      <c r="K55" s="170">
        <f>'Farrugia Frendo C.'!O45</f>
        <v>0</v>
      </c>
      <c r="L55" s="170">
        <f>'Farrugia Frendo C.'!Q45</f>
        <v>1</v>
      </c>
      <c r="M55" s="171">
        <f t="shared" si="11"/>
        <v>1111</v>
      </c>
      <c r="N55" s="170">
        <f>'Farrugia Frendo C.'!U45</f>
        <v>69</v>
      </c>
      <c r="O55" s="172">
        <f t="shared" si="12"/>
        <v>1042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1708</v>
      </c>
      <c r="H56" s="170">
        <f>'Micallef Stafrace Y.'!I45</f>
        <v>0</v>
      </c>
      <c r="I56" s="170">
        <f>'Micallef Stafrace Y.'!K45</f>
        <v>0</v>
      </c>
      <c r="J56" s="170">
        <f>'Micallef Stafrace Y.'!M45</f>
        <v>0</v>
      </c>
      <c r="K56" s="170">
        <f>'Micallef Stafrace Y.'!O45</f>
        <v>0</v>
      </c>
      <c r="L56" s="170">
        <f>'Micallef Stafrace Y.'!Q45</f>
        <v>0</v>
      </c>
      <c r="M56" s="171">
        <f t="shared" si="11"/>
        <v>1708</v>
      </c>
      <c r="N56" s="170">
        <f>'Micallef Stafrace Y.'!U45</f>
        <v>0</v>
      </c>
      <c r="O56" s="172">
        <f t="shared" si="12"/>
        <v>1708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419</v>
      </c>
      <c r="H57" s="170">
        <f>'Demicoli A.'!I45</f>
        <v>2</v>
      </c>
      <c r="I57" s="170">
        <f>'Demicoli A.'!K45</f>
        <v>0</v>
      </c>
      <c r="J57" s="170">
        <f>'Demicoli A.'!M45</f>
        <v>0</v>
      </c>
      <c r="K57" s="170">
        <f>'Demicoli A.'!O45</f>
        <v>0</v>
      </c>
      <c r="L57" s="170">
        <f>'Demicoli A.'!Q45</f>
        <v>0</v>
      </c>
      <c r="M57" s="171">
        <f t="shared" si="11"/>
        <v>421</v>
      </c>
      <c r="N57" s="170">
        <f>'Demicoli A.'!U45</f>
        <v>189</v>
      </c>
      <c r="O57" s="172">
        <f t="shared" si="12"/>
        <v>232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227</v>
      </c>
      <c r="H58" s="170">
        <f>'Farrugia M.'!I45</f>
        <v>5</v>
      </c>
      <c r="I58" s="170">
        <f>'Farrugia M.'!K45</f>
        <v>0</v>
      </c>
      <c r="J58" s="170">
        <f>'Farrugia M.'!M45</f>
        <v>28</v>
      </c>
      <c r="K58" s="170">
        <f>'Farrugia M.'!O45</f>
        <v>0</v>
      </c>
      <c r="L58" s="170">
        <f>'Farrugia M.'!Q45</f>
        <v>0</v>
      </c>
      <c r="M58" s="171">
        <f t="shared" si="11"/>
        <v>204</v>
      </c>
      <c r="N58" s="170">
        <f>'Farrugia M.'!U45</f>
        <v>71</v>
      </c>
      <c r="O58" s="172">
        <f t="shared" si="12"/>
        <v>133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707</v>
      </c>
      <c r="H59" s="170">
        <f>'Nadine Lia'!I45</f>
        <v>4</v>
      </c>
      <c r="I59" s="170">
        <f>'Nadine Lia'!K45</f>
        <v>0</v>
      </c>
      <c r="J59" s="170">
        <f>'Nadine Lia'!M45</f>
        <v>0</v>
      </c>
      <c r="K59" s="170">
        <f>'Nadine Lia'!O45</f>
        <v>0</v>
      </c>
      <c r="L59" s="170">
        <f>'Nadine Lia'!Q45</f>
        <v>0</v>
      </c>
      <c r="M59" s="171">
        <f t="shared" si="11"/>
        <v>711</v>
      </c>
      <c r="N59" s="170">
        <f>'Nadine Lia'!U45</f>
        <v>3</v>
      </c>
      <c r="O59" s="172">
        <f t="shared" si="12"/>
        <v>708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479</v>
      </c>
      <c r="H60" s="170">
        <f>'Simone Grech'!I45</f>
        <v>21</v>
      </c>
      <c r="I60" s="170">
        <f>'Simone Grech'!K45</f>
        <v>0</v>
      </c>
      <c r="J60" s="170">
        <f>'Simone Grech'!M45</f>
        <v>0</v>
      </c>
      <c r="K60" s="170">
        <f>'Simone Grech'!O45</f>
        <v>0</v>
      </c>
      <c r="L60" s="170">
        <f>'Simone Grech'!Q45</f>
        <v>0</v>
      </c>
      <c r="M60" s="171">
        <f t="shared" si="11"/>
        <v>500</v>
      </c>
      <c r="N60" s="170">
        <f>'Simone Grech'!U45</f>
        <v>0</v>
      </c>
      <c r="O60" s="172">
        <f t="shared" si="12"/>
        <v>500</v>
      </c>
      <c r="Q60" s="58" t="s">
        <v>121</v>
      </c>
    </row>
    <row r="61" spans="2:17" ht="11.25" customHeight="1">
      <c r="B61" s="153"/>
      <c r="C61" s="185" t="s">
        <v>168</v>
      </c>
      <c r="D61" s="153"/>
      <c r="E61" s="153"/>
      <c r="F61" s="153"/>
      <c r="G61" s="169">
        <f>'J. Mifsud'!G45</f>
        <v>163</v>
      </c>
      <c r="H61" s="170">
        <f>'J. Mifsud'!I45</f>
        <v>33</v>
      </c>
      <c r="I61" s="170">
        <f>'J. Mifsud'!K45</f>
        <v>0</v>
      </c>
      <c r="J61" s="170">
        <f>'J. Mifsud'!M45</f>
        <v>0</v>
      </c>
      <c r="K61" s="170">
        <f>'J. Mifsud'!O45</f>
        <v>0</v>
      </c>
      <c r="L61" s="170">
        <f>'J. Mifsud'!Q45</f>
        <v>0</v>
      </c>
      <c r="M61" s="171">
        <f t="shared" si="11"/>
        <v>196</v>
      </c>
      <c r="N61" s="170">
        <f>'J. Mifsud'!U45</f>
        <v>0</v>
      </c>
      <c r="O61" s="172">
        <f t="shared" si="12"/>
        <v>196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511</v>
      </c>
      <c r="H62" s="170">
        <f>'Clarke D.'!I45</f>
        <v>9</v>
      </c>
      <c r="I62" s="170">
        <f>'Clarke D.'!K45</f>
        <v>0</v>
      </c>
      <c r="J62" s="170">
        <f>'Clarke D.'!M45</f>
        <v>0</v>
      </c>
      <c r="K62" s="170">
        <f>'Clarke D.'!O45</f>
        <v>0</v>
      </c>
      <c r="L62" s="170">
        <f>'Clarke D.'!Q45</f>
        <v>0</v>
      </c>
      <c r="M62" s="171">
        <f t="shared" si="11"/>
        <v>520</v>
      </c>
      <c r="N62" s="170">
        <f>'Clarke D.'!U45</f>
        <v>8</v>
      </c>
      <c r="O62" s="172">
        <f t="shared" si="12"/>
        <v>512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984</v>
      </c>
      <c r="H63" s="170">
        <f>'Galea Sciberras N.'!I45</f>
        <v>3</v>
      </c>
      <c r="I63" s="170">
        <f>'Galea Sciberras N.'!K45</f>
        <v>0</v>
      </c>
      <c r="J63" s="170">
        <f>'Galea Sciberras N.'!M45</f>
        <v>0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987</v>
      </c>
      <c r="N63" s="170">
        <f>'Galea Sciberras N.'!U45</f>
        <v>197</v>
      </c>
      <c r="O63" s="172">
        <f>M63-N63</f>
        <v>790</v>
      </c>
      <c r="Q63" s="185" t="s">
        <v>99</v>
      </c>
    </row>
    <row r="64" spans="2:17" ht="11.25" customHeight="1">
      <c r="B64" s="153"/>
      <c r="C64" s="185" t="s">
        <v>169</v>
      </c>
      <c r="D64" s="153"/>
      <c r="E64" s="153"/>
      <c r="F64" s="153"/>
      <c r="G64" s="169">
        <f>'M. Vella'!G45</f>
        <v>304</v>
      </c>
      <c r="H64" s="170">
        <f>'M. Vella'!I45</f>
        <v>3</v>
      </c>
      <c r="I64" s="170">
        <f>'M. Vella'!K45</f>
        <v>0</v>
      </c>
      <c r="J64" s="170">
        <f>'M. Vella'!M45</f>
        <v>0</v>
      </c>
      <c r="K64" s="170">
        <f>'M. Vella'!O45</f>
        <v>0</v>
      </c>
      <c r="L64" s="170">
        <f>'M. Vella'!Q45</f>
        <v>0</v>
      </c>
      <c r="M64" s="171">
        <f>G64+H64+I64-J64+K64-L64</f>
        <v>307</v>
      </c>
      <c r="N64" s="170">
        <f>'M. Vella'!U45</f>
        <v>92</v>
      </c>
      <c r="O64" s="172">
        <f t="shared" si="12"/>
        <v>215</v>
      </c>
      <c r="Q64" s="204" t="s">
        <v>137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1093</v>
      </c>
      <c r="H65" s="170">
        <f>'Stafrace Zammit C.'!I45</f>
        <v>7</v>
      </c>
      <c r="I65" s="196">
        <f>'Stafrace Zammit C.'!K45</f>
        <v>0</v>
      </c>
      <c r="J65" s="170">
        <f>'Stafrace Zammit C.'!M45</f>
        <v>8</v>
      </c>
      <c r="K65" s="170">
        <f>'Stafrace Zammit C.'!O45</f>
        <v>0</v>
      </c>
      <c r="L65" s="170">
        <f>'Stafrace Zammit C.'!Q45</f>
        <v>0</v>
      </c>
      <c r="M65" s="171">
        <f t="shared" si="11"/>
        <v>1092</v>
      </c>
      <c r="N65" s="170">
        <f>'Stafrace Zammit C.'!U45</f>
        <v>144</v>
      </c>
      <c r="O65" s="172">
        <f t="shared" si="12"/>
        <v>948</v>
      </c>
      <c r="Q65" s="58" t="s">
        <v>138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357</v>
      </c>
      <c r="H66" s="170">
        <f>'Victor George Axiaq'!I45</f>
        <v>1</v>
      </c>
      <c r="I66" s="170">
        <f>'Victor George Axiaq'!K45</f>
        <v>0</v>
      </c>
      <c r="J66" s="170">
        <f>'Victor George Axiaq'!M45</f>
        <v>0</v>
      </c>
      <c r="K66" s="170">
        <f>'Victor George Axiaq'!O45</f>
        <v>0</v>
      </c>
      <c r="L66" s="170">
        <f>'Victor George Axiaq'!Q45</f>
        <v>0</v>
      </c>
      <c r="M66" s="171">
        <f t="shared" si="11"/>
        <v>358</v>
      </c>
      <c r="N66" s="170">
        <f>'Victor George Axiaq'!U45</f>
        <v>0</v>
      </c>
      <c r="O66" s="172">
        <f t="shared" si="12"/>
        <v>358</v>
      </c>
      <c r="Q66" s="58" t="s">
        <v>141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142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242</v>
      </c>
      <c r="H68" s="170">
        <f>'Camilleri N.'!I45</f>
        <v>9</v>
      </c>
      <c r="I68" s="170">
        <f>'Camilleri N.'!K45</f>
        <v>0</v>
      </c>
      <c r="J68" s="170">
        <f>'Camilleri N.'!M45</f>
        <v>3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248</v>
      </c>
      <c r="N68" s="170">
        <f>'Camilleri N.'!U45</f>
        <v>43</v>
      </c>
      <c r="O68" s="172">
        <f aca="true" t="shared" si="14" ref="O68:O73">M68-N68</f>
        <v>205</v>
      </c>
      <c r="Q68" s="58" t="s">
        <v>143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1358</v>
      </c>
      <c r="H69" s="170">
        <f>'Farrugia I.'!I45</f>
        <v>2</v>
      </c>
      <c r="I69" s="170">
        <f>'Farrugia I.'!K45</f>
        <v>0</v>
      </c>
      <c r="J69" s="170">
        <f>'Farrugia I.'!M45</f>
        <v>0</v>
      </c>
      <c r="K69" s="170">
        <f>'Farrugia I.'!O45</f>
        <v>0</v>
      </c>
      <c r="L69" s="170">
        <f>'Farrugia I.'!Q45</f>
        <v>0</v>
      </c>
      <c r="M69" s="171">
        <f t="shared" si="13"/>
        <v>1360</v>
      </c>
      <c r="N69" s="170">
        <f>'Farrugia I.'!U45</f>
        <v>1</v>
      </c>
      <c r="O69" s="172">
        <f t="shared" si="14"/>
        <v>1359</v>
      </c>
      <c r="Q69" s="58" t="s">
        <v>149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152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202</v>
      </c>
      <c r="H71" s="170">
        <f>'Galea C.'!I45</f>
        <v>38</v>
      </c>
      <c r="I71" s="170">
        <f>'Galea C.'!K45</f>
        <v>0</v>
      </c>
      <c r="J71" s="170">
        <f>'Galea C.'!M45</f>
        <v>5</v>
      </c>
      <c r="K71" s="170">
        <f>'Galea C.'!O45</f>
        <v>0</v>
      </c>
      <c r="L71" s="170">
        <f>'Galea C.'!Q45</f>
        <v>1</v>
      </c>
      <c r="M71" s="171">
        <f t="shared" si="13"/>
        <v>234</v>
      </c>
      <c r="N71" s="170">
        <f>'Galea C.'!U45</f>
        <v>6</v>
      </c>
      <c r="O71" s="172">
        <f t="shared" si="14"/>
        <v>228</v>
      </c>
      <c r="Q71" s="58" t="s">
        <v>158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171</v>
      </c>
      <c r="H72" s="170">
        <f>'Frendo Dimech D.'!I45</f>
        <v>8</v>
      </c>
      <c r="I72" s="170">
        <f>'Frendo Dimech D.'!K45</f>
        <v>0</v>
      </c>
      <c r="J72" s="170">
        <f>'Frendo Dimech D.'!M45</f>
        <v>0</v>
      </c>
      <c r="K72" s="170">
        <f>'Frendo Dimech D.'!O45</f>
        <v>0</v>
      </c>
      <c r="L72" s="170">
        <f>'Frendo Dimech D.'!Q45</f>
        <v>0</v>
      </c>
      <c r="M72" s="171">
        <f t="shared" si="13"/>
        <v>179</v>
      </c>
      <c r="N72" s="170">
        <f>'Frendo Dimech D.'!U45</f>
        <v>19</v>
      </c>
      <c r="O72" s="172">
        <f t="shared" si="14"/>
        <v>160</v>
      </c>
      <c r="Q72" s="58" t="s">
        <v>192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281</v>
      </c>
      <c r="H73" s="170">
        <f>'Rachel Montebello'!I45</f>
        <v>6</v>
      </c>
      <c r="I73" s="170">
        <f>'Rachel Montebello'!K45</f>
        <v>0</v>
      </c>
      <c r="J73" s="170">
        <f>'Rachel Montebello'!M45</f>
        <v>1</v>
      </c>
      <c r="K73" s="170">
        <f>'Rachel Montebello'!O45</f>
        <v>0</v>
      </c>
      <c r="L73" s="170">
        <f>'Rachel Montebello'!Q45</f>
        <v>0</v>
      </c>
      <c r="M73" s="171">
        <f t="shared" si="13"/>
        <v>286</v>
      </c>
      <c r="N73" s="170">
        <f>'Rachel Montebello'!U45</f>
        <v>143</v>
      </c>
      <c r="O73" s="172">
        <f t="shared" si="14"/>
        <v>143</v>
      </c>
      <c r="Q73" s="58" t="s">
        <v>193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11914</v>
      </c>
      <c r="H74" s="206">
        <f t="shared" si="15"/>
        <v>214</v>
      </c>
      <c r="I74" s="206">
        <f t="shared" si="15"/>
        <v>0</v>
      </c>
      <c r="J74" s="206">
        <f t="shared" si="15"/>
        <v>46</v>
      </c>
      <c r="K74" s="206">
        <f t="shared" si="15"/>
        <v>0</v>
      </c>
      <c r="L74" s="206">
        <f t="shared" si="15"/>
        <v>2</v>
      </c>
      <c r="M74" s="207">
        <f t="shared" si="15"/>
        <v>12080</v>
      </c>
      <c r="N74" s="206">
        <f t="shared" si="15"/>
        <v>990</v>
      </c>
      <c r="O74" s="208">
        <f t="shared" si="15"/>
        <v>11090</v>
      </c>
      <c r="Q74" s="58" t="s">
        <v>159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11914</v>
      </c>
      <c r="H75" s="177">
        <f t="shared" si="16"/>
        <v>214</v>
      </c>
      <c r="I75" s="177">
        <f t="shared" si="16"/>
        <v>0</v>
      </c>
      <c r="J75" s="177">
        <f t="shared" si="16"/>
        <v>46</v>
      </c>
      <c r="K75" s="177">
        <f t="shared" si="16"/>
        <v>0</v>
      </c>
      <c r="L75" s="177">
        <f t="shared" si="16"/>
        <v>2</v>
      </c>
      <c r="M75" s="178">
        <f t="shared" si="16"/>
        <v>12080</v>
      </c>
      <c r="N75" s="177">
        <f t="shared" si="16"/>
        <v>990</v>
      </c>
      <c r="O75" s="210">
        <f t="shared" si="16"/>
        <v>11090</v>
      </c>
      <c r="Q75" s="58" t="s">
        <v>166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194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207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208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">
      <selection activeCell="M25" sqref="M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91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91</v>
      </c>
      <c r="T24" s="3"/>
      <c r="U24" s="39"/>
      <c r="V24" s="3"/>
      <c r="W24" s="18">
        <f aca="true" t="shared" si="0" ref="W24:W39">IF(ISNUMBER(S24),S24,0)-IF(ISNUMBER(U24),U24,0)</f>
        <v>91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27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1201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1201</v>
      </c>
      <c r="T28" s="3"/>
      <c r="U28" s="39"/>
      <c r="V28" s="3"/>
      <c r="W28" s="18">
        <f t="shared" si="0"/>
        <v>1201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308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308</v>
      </c>
      <c r="T35" s="3"/>
      <c r="U35" s="39"/>
      <c r="V35" s="3"/>
      <c r="W35" s="18">
        <f t="shared" si="0"/>
        <v>308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50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31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31</v>
      </c>
      <c r="T37" s="3"/>
      <c r="U37" s="39"/>
      <c r="V37" s="3"/>
      <c r="W37" s="18">
        <f t="shared" si="0"/>
        <v>31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1708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1708</v>
      </c>
      <c r="T45" s="18"/>
      <c r="U45" s="21">
        <f>SUM(U22:U43)</f>
        <v>0</v>
      </c>
      <c r="V45" s="18"/>
      <c r="W45" s="21">
        <f>SUM(W22:W43)</f>
        <v>1708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0">
      <selection activeCell="M25" sqref="M25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144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145</v>
      </c>
      <c r="T24" s="3"/>
      <c r="U24" s="39">
        <v>33</v>
      </c>
      <c r="V24" s="3"/>
      <c r="W24" s="18">
        <f aca="true" t="shared" si="0" ref="W24:W39">IF(ISNUMBER(S24),S24,0)-IF(ISNUMBER(U24),U24,0)</f>
        <v>112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53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221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221</v>
      </c>
      <c r="T36" s="3"/>
      <c r="U36" s="39">
        <v>156</v>
      </c>
      <c r="V36" s="3"/>
      <c r="W36" s="18">
        <f>IF(ISNUMBER(S36),S36,0)-IF(ISNUMBER(U36),U36,0)</f>
        <v>65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419</v>
      </c>
      <c r="H45" s="18"/>
      <c r="I45" s="21">
        <f>SUM(I22:I43)</f>
        <v>2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421</v>
      </c>
      <c r="T45" s="18"/>
      <c r="U45" s="21">
        <f>SUM(U22:U43)</f>
        <v>189</v>
      </c>
      <c r="V45" s="18"/>
      <c r="W45" s="21">
        <f>SUM(W22:W43)</f>
        <v>232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0">
      <selection activeCell="M25" sqref="M25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151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152</v>
      </c>
      <c r="T24" s="3"/>
      <c r="U24" s="39">
        <v>71</v>
      </c>
      <c r="V24" s="3"/>
      <c r="W24" s="18">
        <f aca="true" t="shared" si="0" ref="W24:W39">IF(ISNUMBER(S24),S24,0)-IF(ISNUMBER(U24),U24,0)</f>
        <v>81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76</v>
      </c>
      <c r="H25" s="3"/>
      <c r="I25" s="39">
        <v>4</v>
      </c>
      <c r="J25" s="3"/>
      <c r="K25" s="39"/>
      <c r="L25" s="3"/>
      <c r="M25" s="39">
        <v>28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52</v>
      </c>
      <c r="T25" s="3"/>
      <c r="U25" s="39"/>
      <c r="V25" s="3"/>
      <c r="W25" s="18">
        <f t="shared" si="0"/>
        <v>52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227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204</v>
      </c>
      <c r="T45" s="18"/>
      <c r="U45" s="21">
        <f>SUM(U22:U43)</f>
        <v>71</v>
      </c>
      <c r="V45" s="18"/>
      <c r="W45" s="21">
        <f>SUM(W22:W43)</f>
        <v>133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5">
      <selection activeCell="M25" sqref="M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127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127</v>
      </c>
      <c r="T24" s="3"/>
      <c r="U24" s="39">
        <v>3</v>
      </c>
      <c r="V24" s="3"/>
      <c r="W24" s="18">
        <f aca="true" t="shared" si="0" ref="W24:W39">IF(ISNUMBER(S24),S24,0)-IF(ISNUMBER(U24),U24,0)</f>
        <v>124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111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115</v>
      </c>
      <c r="T25" s="3"/>
      <c r="U25" s="39"/>
      <c r="V25" s="3"/>
      <c r="W25" s="18">
        <f t="shared" si="0"/>
        <v>115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462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462</v>
      </c>
      <c r="T36" s="3"/>
      <c r="U36" s="39"/>
      <c r="V36" s="3"/>
      <c r="W36" s="18">
        <f>IF(ISNUMBER(S36),S36,0)-IF(ISNUMBER(U36),U36,0)</f>
        <v>462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707</v>
      </c>
      <c r="H45" s="18"/>
      <c r="I45" s="21">
        <f>SUM(I22:I43)</f>
        <v>4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711</v>
      </c>
      <c r="T45" s="18"/>
      <c r="U45" s="21">
        <f>SUM(U22:U43)</f>
        <v>3</v>
      </c>
      <c r="V45" s="18"/>
      <c r="W45" s="21">
        <f>SUM(W22:W43)</f>
        <v>708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">
      <selection activeCell="M25" sqref="M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13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13</v>
      </c>
      <c r="T23" s="3"/>
      <c r="U23" s="38"/>
      <c r="V23" s="3"/>
      <c r="W23" s="18">
        <f>IF(ISNUMBER(S23),S23,0)-IF(ISNUMBER(U23),U23,0)</f>
        <v>13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48</v>
      </c>
      <c r="T24" s="3"/>
      <c r="U24" s="39"/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79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79</v>
      </c>
      <c r="T25" s="3"/>
      <c r="U25" s="39"/>
      <c r="V25" s="3"/>
      <c r="W25" s="18">
        <f t="shared" si="0"/>
        <v>79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36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36</v>
      </c>
      <c r="T35" s="3"/>
      <c r="U35" s="39"/>
      <c r="V35" s="3"/>
      <c r="W35" s="18">
        <f t="shared" si="0"/>
        <v>36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303</v>
      </c>
      <c r="H36" s="3"/>
      <c r="I36" s="39">
        <v>21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324</v>
      </c>
      <c r="T36" s="3"/>
      <c r="U36" s="39"/>
      <c r="V36" s="3"/>
      <c r="W36" s="18">
        <f>IF(ISNUMBER(S36),S36,0)-IF(ISNUMBER(U36),U36,0)</f>
        <v>324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479</v>
      </c>
      <c r="H45" s="18"/>
      <c r="I45" s="21">
        <f>SUM(I22:I43)</f>
        <v>21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500</v>
      </c>
      <c r="T45" s="18"/>
      <c r="U45" s="21">
        <f>SUM(U22:U43)</f>
        <v>0</v>
      </c>
      <c r="V45" s="18"/>
      <c r="W45" s="21">
        <f>SUM(W22:W43)</f>
        <v>500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">
      <selection activeCell="M25" sqref="M25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57</v>
      </c>
      <c r="H24" s="3"/>
      <c r="I24" s="39">
        <v>1</v>
      </c>
      <c r="J24" s="3"/>
      <c r="K24" s="39"/>
      <c r="L24" s="3"/>
      <c r="M24" s="39">
        <v>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58</v>
      </c>
      <c r="T24" s="3"/>
      <c r="U24" s="39"/>
      <c r="V24" s="3"/>
      <c r="W24" s="18">
        <f aca="true" t="shared" si="0" ref="W24:W39">IF(ISNUMBER(S24),S24,0)-IF(ISNUMBER(U24),U24,0)</f>
        <v>58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48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58</v>
      </c>
      <c r="H36" s="3"/>
      <c r="I36" s="39">
        <v>29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87</v>
      </c>
      <c r="T36" s="3"/>
      <c r="U36" s="39"/>
      <c r="V36" s="3"/>
      <c r="W36" s="18">
        <f>IF(ISNUMBER(S36),S36,0)-IF(ISNUMBER(U36),U36,0)</f>
        <v>87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163</v>
      </c>
      <c r="H45" s="18"/>
      <c r="I45" s="21">
        <f>SUM(I22:I43)</f>
        <v>33</v>
      </c>
      <c r="J45" s="18"/>
      <c r="K45" s="21">
        <f>SUM(K23:K42)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196</v>
      </c>
      <c r="T45" s="18"/>
      <c r="U45" s="21">
        <f>SUM(U22:U43)</f>
        <v>0</v>
      </c>
      <c r="V45" s="18"/>
      <c r="W45" s="21">
        <f>SUM(W22:W43)</f>
        <v>196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M25" sqref="M25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69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70</v>
      </c>
      <c r="T23" s="3"/>
      <c r="U23" s="38"/>
      <c r="V23" s="3"/>
      <c r="W23" s="18">
        <f>IF(ISNUMBER(S23),S23,0)-IF(ISNUMBER(U23),U23,0)</f>
        <v>70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112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113</v>
      </c>
      <c r="T24" s="3"/>
      <c r="U24" s="39">
        <v>1</v>
      </c>
      <c r="V24" s="3"/>
      <c r="W24" s="18">
        <f aca="true" t="shared" si="0" ref="W24:W39">IF(ISNUMBER(S24),S24,0)-IF(ISNUMBER(U24),U24,0)</f>
        <v>112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236</v>
      </c>
      <c r="H25" s="3"/>
      <c r="I25" s="39">
        <v>7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243</v>
      </c>
      <c r="T25" s="3"/>
      <c r="U25" s="39"/>
      <c r="V25" s="3"/>
      <c r="W25" s="18">
        <f t="shared" si="0"/>
        <v>243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8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8</v>
      </c>
      <c r="T37" s="3"/>
      <c r="U37" s="39">
        <v>3</v>
      </c>
      <c r="V37" s="3"/>
      <c r="W37" s="18">
        <f t="shared" si="0"/>
        <v>5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511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520</v>
      </c>
      <c r="T45" s="18"/>
      <c r="U45" s="21">
        <f>SUM(U22:U43)</f>
        <v>8</v>
      </c>
      <c r="V45" s="18"/>
      <c r="W45" s="21">
        <f>SUM(W22:W43)</f>
        <v>512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1">
      <selection activeCell="M25" sqref="M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103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104</v>
      </c>
      <c r="T24" s="3"/>
      <c r="U24" s="39">
        <v>1</v>
      </c>
      <c r="V24" s="3"/>
      <c r="W24" s="18">
        <f aca="true" t="shared" si="0" ref="W24:W39">IF(ISNUMBER(S24),S24,0)-IF(ISNUMBER(U24),U24,0)</f>
        <v>103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136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137</v>
      </c>
      <c r="T25" s="3"/>
      <c r="U25" s="39"/>
      <c r="V25" s="3"/>
      <c r="W25" s="18">
        <f t="shared" si="0"/>
        <v>137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274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274</v>
      </c>
      <c r="T36" s="3"/>
      <c r="U36" s="39"/>
      <c r="V36" s="3"/>
      <c r="W36" s="18">
        <f>IF(ISNUMBER(S36),S36,0)-IF(ISNUMBER(U36),U36,0)</f>
        <v>274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1358</v>
      </c>
      <c r="H45" s="18"/>
      <c r="I45" s="21">
        <f>SUM(I22:I43)</f>
        <v>2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1360</v>
      </c>
      <c r="T45" s="18"/>
      <c r="U45" s="21">
        <f>SUM(U22:U43)</f>
        <v>1</v>
      </c>
      <c r="V45" s="18"/>
      <c r="W45" s="21">
        <f>SUM(W22:W43)</f>
        <v>1359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3">
      <selection activeCell="M25" sqref="M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102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105</v>
      </c>
      <c r="T24" s="3"/>
      <c r="U24" s="39">
        <v>7</v>
      </c>
      <c r="V24" s="3"/>
      <c r="W24" s="18">
        <f aca="true" t="shared" si="0" ref="W24:W39">IF(ISNUMBER(S24),S24,0)-IF(ISNUMBER(U24),U24,0)</f>
        <v>98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104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104</v>
      </c>
      <c r="T25" s="3"/>
      <c r="U25" s="39"/>
      <c r="V25" s="3"/>
      <c r="W25" s="18">
        <f t="shared" si="0"/>
        <v>104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304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307</v>
      </c>
      <c r="T45" s="18"/>
      <c r="U45" s="21">
        <f>SUM(U22:U43)</f>
        <v>92</v>
      </c>
      <c r="V45" s="18"/>
      <c r="W45" s="21">
        <f>SUM(W22:W43)</f>
        <v>215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5">
      <selection activeCell="M25" sqref="M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6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55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56</v>
      </c>
      <c r="T25" s="3"/>
      <c r="U25" s="39"/>
      <c r="V25" s="3"/>
      <c r="W25" s="18">
        <f t="shared" si="0"/>
        <v>56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5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5</v>
      </c>
      <c r="T31" s="3"/>
      <c r="U31" s="39"/>
      <c r="V31" s="3"/>
      <c r="W31" s="18">
        <f t="shared" si="0"/>
        <v>5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194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194</v>
      </c>
      <c r="T34" s="3"/>
      <c r="U34" s="39"/>
      <c r="V34" s="3"/>
      <c r="W34" s="18">
        <f t="shared" si="0"/>
        <v>194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29</v>
      </c>
      <c r="T35" s="3"/>
      <c r="U35" s="39"/>
      <c r="V35" s="3"/>
      <c r="W35" s="18">
        <f t="shared" si="0"/>
        <v>29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64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64</v>
      </c>
      <c r="T36" s="3"/>
      <c r="U36" s="39"/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357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358</v>
      </c>
      <c r="T45" s="18"/>
      <c r="U45" s="21">
        <f>SUM(U22:U43)</f>
        <v>0</v>
      </c>
      <c r="V45" s="18"/>
      <c r="W45" s="21">
        <f>SUM(W22:W43)</f>
        <v>358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167</v>
      </c>
      <c r="C9" s="68" t="s">
        <v>127</v>
      </c>
      <c r="D9" s="68"/>
      <c r="E9" s="68" t="s">
        <v>198</v>
      </c>
      <c r="F9" s="68" t="s">
        <v>182</v>
      </c>
      <c r="G9" s="68" t="s">
        <v>185</v>
      </c>
      <c r="H9" s="68" t="s">
        <v>68</v>
      </c>
      <c r="I9" s="68" t="s">
        <v>150</v>
      </c>
      <c r="J9" s="68" t="s">
        <v>210</v>
      </c>
      <c r="K9" s="68" t="s">
        <v>199</v>
      </c>
      <c r="L9" s="68" t="s">
        <v>146</v>
      </c>
      <c r="M9" s="68" t="s">
        <v>170</v>
      </c>
      <c r="N9" s="68" t="s">
        <v>69</v>
      </c>
      <c r="O9" s="68" t="s">
        <v>151</v>
      </c>
      <c r="P9" s="68" t="s">
        <v>171</v>
      </c>
      <c r="Q9" s="128" t="s">
        <v>126</v>
      </c>
      <c r="R9" s="68" t="s">
        <v>211</v>
      </c>
      <c r="S9" s="68"/>
      <c r="T9" s="68" t="s">
        <v>153</v>
      </c>
      <c r="U9" s="128"/>
      <c r="V9" s="128" t="s">
        <v>160</v>
      </c>
      <c r="W9" s="121" t="s">
        <v>179</v>
      </c>
      <c r="X9" s="121" t="s">
        <v>200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1</v>
      </c>
      <c r="C10" s="78">
        <f>SUMIF('Vella G.'!$D$23:$D$43,A10,'Vella G.'!$I$23:$I$43)</f>
        <v>0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0</v>
      </c>
      <c r="N10" s="78">
        <f>SUMIF('Clarke D.'!$D$23:$D$43,A10,'Clarke D.'!$I$23:$I$43)</f>
        <v>1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2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0</v>
      </c>
      <c r="Y10" s="80">
        <f aca="true" t="shared" si="0" ref="Y10:Y30">SUM(B10:X10)</f>
        <v>4</v>
      </c>
      <c r="Z10" s="131">
        <f aca="true" t="shared" si="1" ref="Z10:Z26">Y10/$Y$31</f>
        <v>0.018691588785046728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1</v>
      </c>
      <c r="D11" s="79">
        <f>SUMIF('Depasquale F.'!$D$23:$D$43,A11,'Depasquale F.'!$I$23:$I$43)</f>
        <v>0</v>
      </c>
      <c r="E11" s="79">
        <f>SUMIF('Astrid-May Grima'!$D$23:$D$43,A11,'Astrid-May Grima'!$I$23:$I$43)</f>
        <v>2</v>
      </c>
      <c r="F11" s="79">
        <f>SUMIF('Farrugia Frendo C.'!$D$23:$D$43,A11,'Farrugia Frendo C.'!$I$23:$I$43)</f>
        <v>0</v>
      </c>
      <c r="G11" s="79">
        <f>SUMIF('Micallef Stafrace Y.'!$D$23:$D$43,A11,'Micallef Stafrace Y.'!$I$23:$I$43)</f>
        <v>0</v>
      </c>
      <c r="H11" s="79">
        <f>SUMIF('Demicoli A.'!$D$23:$D$43,A11,'Demicoli A.'!$I$23:$I$43)</f>
        <v>1</v>
      </c>
      <c r="I11" s="79">
        <f>SUMIF('Farrugia M.'!$D$23:$D$43,A11,'Farrugia M.'!$I$23:$I$43)</f>
        <v>1</v>
      </c>
      <c r="J11" s="79">
        <f>SUMIF('Nadine Lia'!$D$23:$D$43,A11,'Nadine Lia'!$I$23:$I$43)</f>
        <v>0</v>
      </c>
      <c r="K11" s="79">
        <f>SUMIF('Simone Grech'!$D$23:$D$43,A11,'Simone Grech'!$I$23:$I$43)</f>
        <v>0</v>
      </c>
      <c r="L11" s="79">
        <f>SUMIF('Camilleri N.'!$D$23:$D$43,A11,'Camilleri N.'!$I$23:$I$43)</f>
        <v>7</v>
      </c>
      <c r="M11" s="79">
        <f>SUMIF('J. Mifsud'!$D$23:$D$43,A11,'J. Mifsud'!$I$23:$I$43)</f>
        <v>1</v>
      </c>
      <c r="N11" s="79">
        <f>SUMIF('Clarke D.'!$D$23:$D$43,A11,'Clarke D.'!$I$23:$I$43)</f>
        <v>1</v>
      </c>
      <c r="O11" s="79">
        <f>SUMIF('Farrugia I.'!$D$23:$D$43,A11,'Farrugia I.'!$I$23:$I$43)</f>
        <v>1</v>
      </c>
      <c r="P11" s="79">
        <f>SUMIF('M. Vella'!$D$23:$D$43,A11,'M. Vella'!$I$23:$I$43)</f>
        <v>3</v>
      </c>
      <c r="Q11" s="79">
        <f>SUMIF('Stafrace Zammit C.'!$D$23:$D$43,A11,'Stafrace Zammit C.'!$I$23:$I$43)</f>
        <v>2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0</v>
      </c>
      <c r="U11" s="79">
        <f>SUMIF('Bugeja A.'!$D$23:$D$43,A11,'Bugeja A.'!$I$23:$I$43)</f>
        <v>0</v>
      </c>
      <c r="V11" s="79">
        <f>SUMIF('Galea C.'!$D$23:$D$43,A11,'Galea C.'!$I$23:$I$43)</f>
        <v>2</v>
      </c>
      <c r="W11" s="79">
        <f>SUMIF('Frendo Dimech D.'!$D$23:$D$43,A11,'Frendo Dimech D.'!$I$23:$I$43)</f>
        <v>3</v>
      </c>
      <c r="X11" s="79">
        <f>SUMIF('Rachel Montebello'!$D$23:$D$43,A11,'Rachel Montebello'!$I$23:$I$43)</f>
        <v>1</v>
      </c>
      <c r="Y11" s="86">
        <f t="shared" si="0"/>
        <v>26</v>
      </c>
      <c r="Z11" s="134">
        <f t="shared" si="1"/>
        <v>0.12149532710280374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4</v>
      </c>
      <c r="C12" s="92">
        <f>SUMIF('Vella G.'!$D$23:$D$43,A12,'Vella G.'!$I$23:$I$43)</f>
        <v>5</v>
      </c>
      <c r="D12" s="92">
        <f>SUMIF('Depasquale F.'!$D$23:$D$43,A12,'Depasquale F.'!$I$23:$I$43)</f>
        <v>0</v>
      </c>
      <c r="E12" s="92">
        <f>SUMIF('Astrid-May Grima'!$D$23:$D$43,A12,'Astrid-May Grima'!$I$23:$I$43)</f>
        <v>3</v>
      </c>
      <c r="F12" s="92">
        <f>SUMIF('Farrugia Frendo C.'!$D$23:$D$43,A12,'Farrugia Frendo C.'!$I$23:$I$43)</f>
        <v>0</v>
      </c>
      <c r="G12" s="92">
        <f>SUMIF('Micallef Stafrace Y.'!$D$23:$D$43,A12,'Micallef Stafrace Y.'!$I$23:$I$43)</f>
        <v>0</v>
      </c>
      <c r="H12" s="92">
        <f>SUMIF('Demicoli A.'!$D$23:$D$43,A12,'Demicoli A.'!$I$23:$I$43)</f>
        <v>1</v>
      </c>
      <c r="I12" s="92">
        <f>SUMIF('Farrugia M.'!$D$23:$D$43,A12,'Farrugia M.'!$I$23:$I$43)</f>
        <v>4</v>
      </c>
      <c r="J12" s="92">
        <f>SUMIF('Nadine Lia'!$D$23:$D$43,A12,'Nadine Lia'!$I$23:$I$43)</f>
        <v>4</v>
      </c>
      <c r="K12" s="92">
        <f>SUMIF('Simone Grech'!$D$23:$D$43,A12,'Simone Grech'!$I$23:$I$43)</f>
        <v>0</v>
      </c>
      <c r="L12" s="92">
        <f>SUMIF('Camilleri N.'!$D$23:$D$43,A12,'Camilleri N.'!$I$23:$I$43)</f>
        <v>2</v>
      </c>
      <c r="M12" s="92">
        <f>SUMIF('J. Mifsud'!$D$23:$D$43,A12,'J. Mifsud'!$I$23:$I$43)</f>
        <v>3</v>
      </c>
      <c r="N12" s="92">
        <f>SUMIF('Clarke D.'!$D$23:$D$43,A12,'Clarke D.'!$I$23:$I$43)</f>
        <v>7</v>
      </c>
      <c r="O12" s="92">
        <f>SUMIF('Farrugia I.'!$D$23:$D$43,A12,'Farrugia I.'!$I$23:$I$43)</f>
        <v>1</v>
      </c>
      <c r="P12" s="92">
        <f>SUMIF('M. Vella'!$D$23:$D$43,A12,'M. Vella'!$I$23:$I$43)</f>
        <v>0</v>
      </c>
      <c r="Q12" s="92">
        <f>SUMIF('Stafrace Zammit C.'!$D$23:$D$43,A12,'Stafrace Zammit C.'!$I$23:$I$43)</f>
        <v>1</v>
      </c>
      <c r="R12" s="92">
        <f>SUMIF('Victor George Axiaq'!$D$23:$D$43,A12,'Victor George Axiaq'!$I$23:$I$43)</f>
        <v>1</v>
      </c>
      <c r="S12" s="92">
        <f>SUMIF('mag. 3'!$D$23:$D$43,A12,'mag. 3'!$I$23:$I$43)</f>
        <v>0</v>
      </c>
      <c r="T12" s="92">
        <f>SUMIF('Galea Sciberras N.'!$D$23:$D$43,A12,'Galea Sciberras N.'!$I$23:$I$43)</f>
        <v>3</v>
      </c>
      <c r="U12" s="92">
        <f>SUMIF('Bugeja A.'!$D$23:$D$43,A12,'Bugeja A.'!$I$23:$I$43)</f>
        <v>0</v>
      </c>
      <c r="V12" s="92">
        <f>SUMIF('Galea C.'!$D$23:$D$43,A12,'Galea C.'!$I$23:$I$43)</f>
        <v>3</v>
      </c>
      <c r="W12" s="79">
        <f>SUMIF('Frendo Dimech D.'!$D$23:$D$43,A12,'Frendo Dimech D.'!$I$23:$I$43)</f>
        <v>5</v>
      </c>
      <c r="X12" s="92">
        <f>SUMIF('Rachel Montebello'!$D$23:$D$43,A12,'Rachel Montebello'!$I$23:$I$43)</f>
        <v>5</v>
      </c>
      <c r="Y12" s="94">
        <f t="shared" si="0"/>
        <v>52</v>
      </c>
      <c r="Z12" s="137">
        <f t="shared" si="1"/>
        <v>0.24299065420560748</v>
      </c>
      <c r="AA12" s="138">
        <f>SUM(Y10:Y12)</f>
        <v>82</v>
      </c>
      <c r="AB12" s="97">
        <f>AA12/$Y$31</f>
        <v>0.38317757009345793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0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0</v>
      </c>
      <c r="Z16" s="131">
        <f t="shared" si="1"/>
        <v>0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0</v>
      </c>
      <c r="Z18" s="134">
        <f t="shared" si="1"/>
        <v>0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0</v>
      </c>
      <c r="AB20" s="97">
        <f>AA20/$Y$31</f>
        <v>0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0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0</v>
      </c>
      <c r="Z22" s="137">
        <f t="shared" si="1"/>
        <v>0</v>
      </c>
      <c r="AA22" s="138">
        <f>SUM(Y21:Y22)</f>
        <v>0</v>
      </c>
      <c r="AB22" s="97">
        <f aca="true" t="shared" si="2" ref="AB22:AB30">AA22/$Y$31</f>
        <v>0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46</v>
      </c>
      <c r="G23" s="99">
        <f>SUMIF('Micallef Stafrace Y.'!$D$23:$D$43,A23,'Micallef Stafrace Y.'!$I$23:$I$43)</f>
        <v>0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0</v>
      </c>
      <c r="K23" s="99">
        <f>SUMIF('Simone Grech'!$D$23:$D$43,A23,'Simone Grech'!$I$23:$I$43)</f>
        <v>21</v>
      </c>
      <c r="L23" s="99">
        <f>SUMIF('Camilleri N.'!$D$23:$D$43,A23,'Camilleri N.'!$I$23:$I$43)</f>
        <v>0</v>
      </c>
      <c r="M23" s="99">
        <f>SUMIF('J. Mifsud'!$D$23:$D$43,A23,'J. Mifsud'!$I$23:$I$43)</f>
        <v>29</v>
      </c>
      <c r="N23" s="99">
        <f>SUMIF('Clarke D.'!$D$23:$D$43,A23,'Clarke D.'!$I$23:$I$43)</f>
        <v>0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4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31</v>
      </c>
      <c r="W23" s="78">
        <f>SUMIF('Frendo Dimech D.'!$D$23:$D$43,A23,'Frendo Dimech D.'!$I$23:$I$43)</f>
        <v>0</v>
      </c>
      <c r="X23" s="99">
        <f>SUMIF('Rachel Montebello'!$D$23:$D$43,A23,'Rachel Montebello'!$I$23:$I$43)</f>
        <v>0</v>
      </c>
      <c r="Y23" s="105">
        <f t="shared" si="0"/>
        <v>131</v>
      </c>
      <c r="Z23" s="106">
        <f t="shared" si="1"/>
        <v>0.6121495327102804</v>
      </c>
      <c r="AA23" s="139">
        <f aca="true" t="shared" si="3" ref="AA23:AA30">SUM(Y23)</f>
        <v>131</v>
      </c>
      <c r="AB23" s="103">
        <f t="shared" si="2"/>
        <v>0.6121495327102804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0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0</v>
      </c>
      <c r="Z25" s="106">
        <f t="shared" si="1"/>
        <v>0</v>
      </c>
      <c r="AA25" s="139">
        <f t="shared" si="3"/>
        <v>0</v>
      </c>
      <c r="AB25" s="103">
        <f t="shared" si="2"/>
        <v>0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0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0</v>
      </c>
      <c r="Z26" s="106">
        <f t="shared" si="1"/>
        <v>0</v>
      </c>
      <c r="AA26" s="139">
        <f t="shared" si="3"/>
        <v>0</v>
      </c>
      <c r="AB26" s="103">
        <f t="shared" si="2"/>
        <v>0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0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0</v>
      </c>
      <c r="X27" s="99">
        <f>SUMIF('Rachel Montebello'!$D$23:$D$43,A27,'Rachel Montebello'!$I$23:$I$43)</f>
        <v>0</v>
      </c>
      <c r="Y27" s="105">
        <f t="shared" si="0"/>
        <v>0</v>
      </c>
      <c r="Z27" s="106">
        <f>Y27/$Y$31</f>
        <v>0</v>
      </c>
      <c r="AA27" s="139">
        <f t="shared" si="3"/>
        <v>0</v>
      </c>
      <c r="AB27" s="103">
        <f t="shared" si="2"/>
        <v>0</v>
      </c>
    </row>
    <row r="28" spans="1:28" ht="15.75" customHeight="1">
      <c r="A28" s="140" t="s">
        <v>130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131</v>
      </c>
      <c r="B29" s="98">
        <f>SUMIF('J. Demicoli'!$D$23:$D$43,A29,'J. Demicoli'!$I$23:$I$43)</f>
        <v>0</v>
      </c>
      <c r="C29" s="99">
        <f>SUMIF('Vella G.'!$D$23:$D$43,A29,'Vella G.'!$I$23:$I$43)</f>
        <v>1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0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0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1</v>
      </c>
      <c r="Z29" s="106">
        <f>Y29/$Y$31</f>
        <v>0.004672897196261682</v>
      </c>
      <c r="AA29" s="139">
        <f t="shared" si="3"/>
        <v>1</v>
      </c>
      <c r="AB29" s="103">
        <f t="shared" si="2"/>
        <v>0.004672897196261682</v>
      </c>
    </row>
    <row r="30" spans="1:28" ht="15.75" customHeight="1" thickBot="1">
      <c r="A30" s="130" t="s">
        <v>132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5</v>
      </c>
      <c r="C31" s="111">
        <f t="shared" si="4"/>
        <v>7</v>
      </c>
      <c r="D31" s="111">
        <f t="shared" si="4"/>
        <v>0</v>
      </c>
      <c r="E31" s="111">
        <f t="shared" si="4"/>
        <v>5</v>
      </c>
      <c r="F31" s="111">
        <f t="shared" si="4"/>
        <v>46</v>
      </c>
      <c r="G31" s="111">
        <f t="shared" si="4"/>
        <v>0</v>
      </c>
      <c r="H31" s="111">
        <f t="shared" si="4"/>
        <v>2</v>
      </c>
      <c r="I31" s="111">
        <f t="shared" si="4"/>
        <v>5</v>
      </c>
      <c r="J31" s="111">
        <f t="shared" si="4"/>
        <v>4</v>
      </c>
      <c r="K31" s="111">
        <f t="shared" si="4"/>
        <v>21</v>
      </c>
      <c r="L31" s="111">
        <f t="shared" si="4"/>
        <v>9</v>
      </c>
      <c r="M31" s="111">
        <f t="shared" si="4"/>
        <v>33</v>
      </c>
      <c r="N31" s="111">
        <f t="shared" si="4"/>
        <v>9</v>
      </c>
      <c r="O31" s="111">
        <f t="shared" si="4"/>
        <v>2</v>
      </c>
      <c r="P31" s="111">
        <f t="shared" si="4"/>
        <v>3</v>
      </c>
      <c r="Q31" s="111">
        <f t="shared" si="4"/>
        <v>7</v>
      </c>
      <c r="R31" s="111">
        <f t="shared" si="4"/>
        <v>1</v>
      </c>
      <c r="S31" s="111">
        <f t="shared" si="4"/>
        <v>0</v>
      </c>
      <c r="T31" s="111">
        <f t="shared" si="4"/>
        <v>3</v>
      </c>
      <c r="U31" s="111">
        <f>SUM(U10:U30)</f>
        <v>0</v>
      </c>
      <c r="V31" s="111">
        <f>SUM(V10:V30)</f>
        <v>38</v>
      </c>
      <c r="W31" s="111">
        <f>SUM(W10:W30)</f>
        <v>8</v>
      </c>
      <c r="X31" s="111">
        <f>SUM(X10:X30)</f>
        <v>6</v>
      </c>
      <c r="Y31" s="144">
        <f>SUM(Y10:Y30)</f>
        <v>214</v>
      </c>
      <c r="Z31" s="113"/>
      <c r="AA31" s="114"/>
      <c r="AB31" s="115"/>
    </row>
    <row r="32" spans="2:28" ht="13.5" customHeight="1" thickBot="1">
      <c r="B32" s="117">
        <f>B31/Y31</f>
        <v>0.02336448598130841</v>
      </c>
      <c r="C32" s="118">
        <f>C31/Y31</f>
        <v>0.03271028037383177</v>
      </c>
      <c r="D32" s="118">
        <f>D31/Y31</f>
        <v>0</v>
      </c>
      <c r="E32" s="118">
        <f>E31/Y31</f>
        <v>0.02336448598130841</v>
      </c>
      <c r="F32" s="118">
        <f>F31/Y31</f>
        <v>0.21495327102803738</v>
      </c>
      <c r="G32" s="118">
        <f>G31/Y31</f>
        <v>0</v>
      </c>
      <c r="H32" s="118">
        <f>H31/Y31</f>
        <v>0.009345794392523364</v>
      </c>
      <c r="I32" s="118">
        <f>I31/Y31</f>
        <v>0.02336448598130841</v>
      </c>
      <c r="J32" s="118">
        <f>J31/Y31</f>
        <v>0.018691588785046728</v>
      </c>
      <c r="K32" s="118">
        <f>K31/Y31</f>
        <v>0.09813084112149532</v>
      </c>
      <c r="L32" s="118">
        <f>L31/Y31</f>
        <v>0.04205607476635514</v>
      </c>
      <c r="M32" s="118">
        <f>M31/Y31</f>
        <v>0.1542056074766355</v>
      </c>
      <c r="N32" s="118">
        <f>N31/Y31</f>
        <v>0.04205607476635514</v>
      </c>
      <c r="O32" s="118">
        <f>O31/Y31</f>
        <v>0.009345794392523364</v>
      </c>
      <c r="P32" s="118">
        <f>P31/Y31</f>
        <v>0.014018691588785047</v>
      </c>
      <c r="Q32" s="118">
        <f>Q31/Y31</f>
        <v>0.03271028037383177</v>
      </c>
      <c r="R32" s="118">
        <f>R31/Y31</f>
        <v>0.004672897196261682</v>
      </c>
      <c r="S32" s="118">
        <f>S31/Y31</f>
        <v>0</v>
      </c>
      <c r="T32" s="118">
        <f>T31/Y31</f>
        <v>0.014018691588785047</v>
      </c>
      <c r="U32" s="118">
        <f>U31/Y31</f>
        <v>0</v>
      </c>
      <c r="V32" s="118">
        <f>V31/Y31</f>
        <v>0.17757009345794392</v>
      </c>
      <c r="W32" s="118">
        <f>W31/Y31</f>
        <v>0.037383177570093455</v>
      </c>
      <c r="X32" s="119">
        <f>X31/Y31</f>
        <v>0.028037383177570093</v>
      </c>
      <c r="Y32" s="14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28">
      <selection activeCell="M25" sqref="M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9">
      <selection activeCell="M25" sqref="M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282</v>
      </c>
      <c r="H24" s="3"/>
      <c r="I24" s="39">
        <v>2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284</v>
      </c>
      <c r="T24" s="3"/>
      <c r="U24" s="39">
        <v>21</v>
      </c>
      <c r="V24" s="3"/>
      <c r="W24" s="18">
        <f aca="true" t="shared" si="0" ref="W24:W39">IF(ISNUMBER(S24),S24,0)-IF(ISNUMBER(U24),U24,0)</f>
        <v>263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123</v>
      </c>
      <c r="H25" s="3"/>
      <c r="I25" s="39">
        <v>1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120</v>
      </c>
      <c r="T25" s="3"/>
      <c r="U25" s="39"/>
      <c r="V25" s="3"/>
      <c r="W25" s="18">
        <f t="shared" si="0"/>
        <v>120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67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587</v>
      </c>
      <c r="H36" s="3"/>
      <c r="I36" s="39">
        <v>4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1"/>
        <v>587</v>
      </c>
      <c r="T36" s="3"/>
      <c r="U36" s="39">
        <v>95</v>
      </c>
      <c r="V36" s="3"/>
      <c r="W36" s="18">
        <f>IF(ISNUMBER(S36),S36,0)-IF(ISNUMBER(U36),U36,0)</f>
        <v>492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4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4</v>
      </c>
      <c r="T40" s="3"/>
      <c r="U40" s="39"/>
      <c r="V40" s="3"/>
      <c r="W40" s="18">
        <f>IF(ISNUMBER(S40),S40,0)-IF(ISNUMBER(U40),U40,0)</f>
        <v>4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1093</v>
      </c>
      <c r="H45" s="18"/>
      <c r="I45" s="21">
        <f>SUM(I23:I43)</f>
        <v>7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1092</v>
      </c>
      <c r="T45" s="18"/>
      <c r="U45" s="21">
        <f>SUM(U23:U43)</f>
        <v>144</v>
      </c>
      <c r="V45" s="18"/>
      <c r="W45" s="21">
        <f>SUM(W23:W43)</f>
        <v>948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6">
      <selection activeCell="M25" sqref="M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232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 t="shared" si="0"/>
        <v>236</v>
      </c>
      <c r="T24" s="3"/>
      <c r="U24" s="39">
        <v>43</v>
      </c>
      <c r="V24" s="3"/>
      <c r="W24" s="18">
        <f t="shared" si="1"/>
        <v>193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12</v>
      </c>
      <c r="T25" s="3"/>
      <c r="U25" s="39"/>
      <c r="V25" s="3"/>
      <c r="W25" s="18">
        <f t="shared" si="1"/>
        <v>12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242</v>
      </c>
      <c r="H45" s="18"/>
      <c r="I45" s="21">
        <f>SUM(I23:I43)</f>
        <v>9</v>
      </c>
      <c r="J45" s="18"/>
      <c r="K45" s="21">
        <f>SUM(K23:K43)</f>
        <v>0</v>
      </c>
      <c r="L45" s="18"/>
      <c r="M45" s="21">
        <f>SUM(M23:M43)</f>
        <v>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248</v>
      </c>
      <c r="T45" s="18"/>
      <c r="U45" s="21">
        <f>SUM(U23:U43)</f>
        <v>43</v>
      </c>
      <c r="V45" s="18"/>
      <c r="W45" s="21">
        <f>SUM(W23:W43)</f>
        <v>205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">
      <selection activeCell="M25" sqref="M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797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797</v>
      </c>
      <c r="T23" s="3"/>
      <c r="U23" s="38">
        <v>177</v>
      </c>
      <c r="V23" s="3"/>
      <c r="W23" s="18">
        <f aca="true" t="shared" si="1" ref="W23:W43">IF(ISNUMBER(S23),S23,0)-IF(ISNUMBER(U23),U23,0)</f>
        <v>620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12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12</v>
      </c>
      <c r="T24" s="3"/>
      <c r="U24" s="39">
        <v>5</v>
      </c>
      <c r="V24" s="3"/>
      <c r="W24" s="18">
        <f t="shared" si="1"/>
        <v>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133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136</v>
      </c>
      <c r="T25" s="3"/>
      <c r="U25" s="39"/>
      <c r="V25" s="3"/>
      <c r="W25" s="18">
        <f t="shared" si="1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984</v>
      </c>
      <c r="H45" s="18"/>
      <c r="I45" s="21">
        <f>SUM(I23:I43)</f>
        <v>3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987</v>
      </c>
      <c r="T45" s="18"/>
      <c r="U45" s="21">
        <f>SUM(U23:U43)</f>
        <v>197</v>
      </c>
      <c r="V45" s="18"/>
      <c r="W45" s="21">
        <f>SUM(W23:W43)</f>
        <v>790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2">
      <selection activeCell="M25" sqref="M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8">
      <selection activeCell="M25" sqref="M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8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>
        <v>1</v>
      </c>
      <c r="R24" s="3"/>
      <c r="S24" s="18">
        <f t="shared" si="0"/>
        <v>8</v>
      </c>
      <c r="T24" s="3"/>
      <c r="U24" s="39">
        <v>4</v>
      </c>
      <c r="V24" s="3"/>
      <c r="W24" s="18">
        <f t="shared" si="1"/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34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35</v>
      </c>
      <c r="T25" s="3"/>
      <c r="U25" s="39"/>
      <c r="V25" s="3"/>
      <c r="W25" s="18">
        <f t="shared" si="1"/>
        <v>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160</v>
      </c>
      <c r="H36" s="3"/>
      <c r="I36" s="39">
        <v>31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191</v>
      </c>
      <c r="T36" s="3"/>
      <c r="U36" s="39">
        <v>2</v>
      </c>
      <c r="V36" s="3"/>
      <c r="W36" s="18">
        <f t="shared" si="1"/>
        <v>189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202</v>
      </c>
      <c r="H45" s="18"/>
      <c r="I45" s="21">
        <f>SUM(I23:I43)</f>
        <v>38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234</v>
      </c>
      <c r="T45" s="18"/>
      <c r="U45" s="21">
        <f>SUM(U23:U43)</f>
        <v>6</v>
      </c>
      <c r="V45" s="18"/>
      <c r="W45" s="21">
        <f>SUM(W23:W43)</f>
        <v>228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13">
      <selection activeCell="M25" sqref="M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81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84</v>
      </c>
      <c r="T24" s="3"/>
      <c r="U24" s="39">
        <v>10</v>
      </c>
      <c r="V24" s="3"/>
      <c r="W24" s="18">
        <f aca="true" t="shared" si="0" ref="W24:W39">IF(ISNUMBER(S24),S24,0)-IF(ISNUMBER(U24),U24,0)</f>
        <v>74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11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</v>
      </c>
      <c r="T25" s="3"/>
      <c r="U25" s="39"/>
      <c r="V25" s="3"/>
      <c r="W25" s="18">
        <f t="shared" si="0"/>
        <v>16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62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62</v>
      </c>
      <c r="T36" s="3"/>
      <c r="U36" s="39"/>
      <c r="V36" s="3"/>
      <c r="W36" s="18">
        <f>IF(ISNUMBER(S36),S36,0)-IF(ISNUMBER(U36),U36,0)</f>
        <v>62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8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8</v>
      </c>
      <c r="T40" s="3"/>
      <c r="U40" s="39"/>
      <c r="V40" s="3"/>
      <c r="W40" s="18">
        <f>IF(ISNUMBER(S40),S40,0)-IF(ISNUMBER(U40),U40,0)</f>
        <v>8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171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179</v>
      </c>
      <c r="T45" s="18"/>
      <c r="U45" s="21">
        <f>SUM(U22:U43)</f>
        <v>19</v>
      </c>
      <c r="V45" s="18"/>
      <c r="W45" s="21">
        <f>SUM(W22:W43)</f>
        <v>160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M25" sqref="M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161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161</v>
      </c>
      <c r="T24" s="3"/>
      <c r="U24" s="39">
        <v>85</v>
      </c>
      <c r="V24" s="3"/>
      <c r="W24" s="18">
        <f aca="true" t="shared" si="0" ref="W24:W39">IF(ISNUMBER(S24),S24,0)-IF(ISNUMBER(U24),U24,0)</f>
        <v>76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59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64</v>
      </c>
      <c r="T25" s="3"/>
      <c r="U25" s="39"/>
      <c r="V25" s="3"/>
      <c r="W25" s="18">
        <f t="shared" si="0"/>
        <v>64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281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SUM(M23:M43)</f>
        <v>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286</v>
      </c>
      <c r="T45" s="18"/>
      <c r="U45" s="21">
        <f>SUM(U22:U43)</f>
        <v>143</v>
      </c>
      <c r="V45" s="18"/>
      <c r="W45" s="21">
        <f>SUM(W22:W43)</f>
        <v>143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M25" sqref="M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15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15</v>
      </c>
      <c r="T27" s="3"/>
      <c r="U27" s="17"/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42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42</v>
      </c>
      <c r="T31" s="3"/>
      <c r="U31" s="17"/>
      <c r="V31" s="3"/>
      <c r="W31" s="18">
        <f>IF(ISNUMBER(S31),S31,0)-IF(ISNUMBER(U31),U31,0)</f>
        <v>42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21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21</v>
      </c>
      <c r="T37" s="3"/>
      <c r="U37" s="17"/>
      <c r="V37" s="3"/>
      <c r="W37" s="18">
        <f>IF(ISNUMBER(S37),S37,0)-IF(ISNUMBER(U37),U37,0)</f>
        <v>21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79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79</v>
      </c>
      <c r="T45" s="18"/>
      <c r="U45" s="21">
        <f>SUM(U25:U43)</f>
        <v>0</v>
      </c>
      <c r="V45" s="18"/>
      <c r="W45" s="21">
        <f>SUM(W25:W43)</f>
        <v>79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21">
      <selection activeCell="M25" sqref="M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11</v>
      </c>
      <c r="H25" s="3"/>
      <c r="I25" s="17"/>
      <c r="J25" s="3"/>
      <c r="K25" s="17"/>
      <c r="L25" s="3"/>
      <c r="M25" s="17"/>
      <c r="N25" s="3"/>
      <c r="O25" s="17"/>
      <c r="P25" s="3"/>
      <c r="Q25" s="17">
        <v>11</v>
      </c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213</v>
      </c>
      <c r="E27" s="16"/>
      <c r="F27" s="3"/>
      <c r="G27" s="16">
        <f>'[1]Kriminal (Appelli Superjuri)'!$S$27</f>
        <v>0</v>
      </c>
      <c r="H27" s="3"/>
      <c r="I27" s="17"/>
      <c r="J27" s="3"/>
      <c r="K27" s="17"/>
      <c r="L27" s="3"/>
      <c r="M27" s="17"/>
      <c r="N27" s="3"/>
      <c r="O27" s="17">
        <v>11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11</v>
      </c>
      <c r="T27" s="3"/>
      <c r="U27" s="17">
        <v>4</v>
      </c>
      <c r="V27" s="3"/>
      <c r="W27" s="18">
        <f>IF(ISNUMBER(S27),S27,0)-IF(ISNUMBER(U27),U27,0)</f>
        <v>7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11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11</v>
      </c>
      <c r="P45" s="18"/>
      <c r="Q45" s="21">
        <f>SUM(Q25:Q43)</f>
        <v>11</v>
      </c>
      <c r="R45" s="18"/>
      <c r="S45" s="21">
        <f>SUM(S25:S43)</f>
        <v>11</v>
      </c>
      <c r="T45" s="18"/>
      <c r="U45" s="21">
        <f>SUM(U25:U43)</f>
        <v>4</v>
      </c>
      <c r="V45" s="18"/>
      <c r="W45" s="21">
        <f>SUM(W25:W43)</f>
        <v>7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121" t="s">
        <v>200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0</v>
      </c>
      <c r="C10" s="78">
        <f>SUMIF('Vella G.'!$D$23:$D$43,A10,'Vella G.'!$M$23:$M$43)</f>
        <v>0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0</v>
      </c>
      <c r="N10" s="78">
        <f>SUMIF('Clarke D.'!$D$23:$D$43,A10,'Clarke D.'!$M$23:$M$43)</f>
        <v>0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0</v>
      </c>
      <c r="U10" s="78">
        <f>SUMIF('Bugeja A.'!$D$23:$D$43,A10,'Bugeja A.'!$M$23:$M$43)</f>
        <v>0</v>
      </c>
      <c r="V10" s="78">
        <f>SUMIF('Galea C.'!$D$23:$D$43,A10,'Galea C.'!$M$23:$M$43)</f>
        <v>2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0</v>
      </c>
      <c r="Y10" s="123">
        <f aca="true" t="shared" si="0" ref="Y10:Y30">SUM(B10:X10)</f>
        <v>2</v>
      </c>
      <c r="Z10" s="81">
        <f aca="true" t="shared" si="1" ref="Z10:Z26">Y10/$Y$31</f>
        <v>0.043478260869565216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0</v>
      </c>
      <c r="C11" s="79">
        <f>SUMIF('Vella G.'!$D$23:$D$43,A11,'Vella G.'!$M$23:$M$43)</f>
        <v>0</v>
      </c>
      <c r="D11" s="79">
        <f>SUMIF('Depasquale F.'!$D$23:$D$43,A11,'Depasquale F.'!$M$23:$M$43)</f>
        <v>0</v>
      </c>
      <c r="E11" s="79">
        <f>SUMIF('Astrid-May Grima'!$D$23:$D$43,A11,'Astrid-May Grima'!$M$23:$M$43)</f>
        <v>0</v>
      </c>
      <c r="F11" s="79">
        <f>SUMIF('Farrugia Frendo C.'!$D$23:$D$43,A11,'Farrugia Frendo C.'!$M$23:$M$43)</f>
        <v>0</v>
      </c>
      <c r="G11" s="79">
        <f>SUMIF('Micallef Stafrace Y.'!$D$23:$D$43,A11,'Micallef Stafrace Y.'!$M$23:$M$43)</f>
        <v>0</v>
      </c>
      <c r="H11" s="79">
        <f>SUMIF('Demicoli A.'!$D$23:$D$43,A11,'Demicoli A.'!$M$23:$M$43)</f>
        <v>0</v>
      </c>
      <c r="I11" s="79">
        <f>SUMIF('Farrugia M.'!$D$23:$D$43,A11,'Farrugia M.'!$M$23:$M$43)</f>
        <v>0</v>
      </c>
      <c r="J11" s="79">
        <f>SUMIF('Nadine Lia'!$D$23:$D$43,A11,'Nadine Lia'!$M$23:$M$43)</f>
        <v>0</v>
      </c>
      <c r="K11" s="79">
        <f>SUMIF('Simone Grech'!$D$23:$D$43,A11,'Simone Grech'!$M$23:$M$43)</f>
        <v>0</v>
      </c>
      <c r="L11" s="79">
        <f>SUMIF('Camilleri N.'!$D$23:$D$43,A11,'Camilleri N.'!$M$23:$M$43)</f>
        <v>3</v>
      </c>
      <c r="M11" s="79">
        <f>SUMIF('J. Mifsud'!$D$23:$D$43,A11,'J. Mifsud'!$M$23:$M$43)</f>
        <v>0</v>
      </c>
      <c r="N11" s="79">
        <f>SUMIF('Clarke D.'!$D$23:$D$43,A11,'Clarke D.'!$M$23:$M$43)</f>
        <v>0</v>
      </c>
      <c r="O11" s="79">
        <f>SUMIF('Farrugia I.'!$D$23:$D$43,A11,'Farrugia I.'!$M$23:$M$43)</f>
        <v>0</v>
      </c>
      <c r="P11" s="79">
        <f>SUMIF('M. Vella'!$D$23:$D$43,A11,'M. Vella'!$M$23:$M$43)</f>
        <v>0</v>
      </c>
      <c r="Q11" s="79">
        <f>SUMIF('Stafrace Zammit C.'!$D$23:$D$43,A11,'Stafrace Zammit C.'!$M$23:$M$43)</f>
        <v>0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0</v>
      </c>
      <c r="U11" s="79">
        <f>SUMIF('Bugeja A.'!$D$23:$D$43,A11,'Bugeja A.'!$M$23:$M$43)</f>
        <v>0</v>
      </c>
      <c r="V11" s="79">
        <f>SUMIF('Galea C.'!$D$23:$D$43,A11,'Galea C.'!$M$23:$M$43)</f>
        <v>1</v>
      </c>
      <c r="W11" s="79">
        <f>SUMIF('Frendo Dimech D.'!$D$23:$D$43,A11,'Frendo Dimech D.'!$M$23:$M$43)</f>
        <v>0</v>
      </c>
      <c r="X11" s="79">
        <f>SUMIF('Rachel Montebello'!$D$23:$D$43,A11,'Rachel Montebello'!$M$23:$M$43)</f>
        <v>1</v>
      </c>
      <c r="Y11" s="124">
        <f t="shared" si="0"/>
        <v>5</v>
      </c>
      <c r="Z11" s="87">
        <f t="shared" si="1"/>
        <v>0.10869565217391304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0</v>
      </c>
      <c r="C12" s="79">
        <f>SUMIF('Vella G.'!$D$23:$D$43,A12,'Vella G.'!$M$23:$M$43)</f>
        <v>0</v>
      </c>
      <c r="D12" s="79">
        <f>SUMIF('Depasquale F.'!$D$23:$D$43,A12,'Depasquale F.'!$M$23:$M$43)</f>
        <v>0</v>
      </c>
      <c r="E12" s="79">
        <f>SUMIF('Astrid-May Grima'!$D$23:$D$43,A12,'Astrid-May Grima'!$M$23:$M$43)</f>
        <v>0</v>
      </c>
      <c r="F12" s="79">
        <f>SUMIF('Farrugia Frendo C.'!$D$23:$D$43,A12,'Farrugia Frendo C.'!$M$23:$M$43)</f>
        <v>0</v>
      </c>
      <c r="G12" s="79">
        <f>SUMIF('Micallef Stafrace Y.'!$D$23:$D$43,A12,'Micallef Stafrace Y.'!$M$23:$M$43)</f>
        <v>0</v>
      </c>
      <c r="H12" s="79">
        <f>SUMIF('Demicoli A.'!$D$23:$D$43,A12,'Demicoli A.'!$M$23:$M$43)</f>
        <v>0</v>
      </c>
      <c r="I12" s="79">
        <f>SUMIF('Farrugia M.'!$D$23:$D$43,A12,'Farrugia M.'!$M$23:$M$43)</f>
        <v>28</v>
      </c>
      <c r="J12" s="79">
        <f>SUMIF('Nadine Lia'!$D$23:$D$43,A12,'Nadine Lia'!$M$23:$M$43)</f>
        <v>0</v>
      </c>
      <c r="K12" s="79">
        <f>SUMIF('Simone Grech'!$D$23:$D$43,A12,'Simone Grech'!$M$23:$M$43)</f>
        <v>0</v>
      </c>
      <c r="L12" s="79">
        <f>SUMIF('Camilleri N.'!$D$23:$D$43,A12,'Camilleri N.'!$M$23:$M$43)</f>
        <v>0</v>
      </c>
      <c r="M12" s="79">
        <f>SUMIF('J. Mifsud'!$D$23:$D$43,A12,'J. Mifsud'!$M$23:$M$43)</f>
        <v>0</v>
      </c>
      <c r="N12" s="79">
        <f>SUMIF('Clarke D.'!$D$23:$D$43,A12,'Clarke D.'!$M$23:$M$43)</f>
        <v>0</v>
      </c>
      <c r="O12" s="79">
        <f>SUMIF('Farrugia I.'!$D$23:$D$43,A12,'Farrugia I.'!$M$23:$M$43)</f>
        <v>0</v>
      </c>
      <c r="P12" s="79">
        <f>SUMIF('M. Vella'!$D$23:$D$43,A12,'M. Vella'!$M$23:$M$43)</f>
        <v>0</v>
      </c>
      <c r="Q12" s="79">
        <f>SUMIF('Stafrace Zammit C.'!$D$23:$D$43,A12,'Stafrace Zammit C.'!$M$23:$M$43)</f>
        <v>4</v>
      </c>
      <c r="R12" s="79">
        <f>SUMIF('Victor George Axiaq'!$D$23:$D$43,A12,'Victor George Axiaq'!$M$23:$M$43)</f>
        <v>0</v>
      </c>
      <c r="S12" s="79">
        <f>SUMIF('mag. 3'!$D$23:$D$43,A12,'mag. 3'!$M$23:$M$43)</f>
        <v>0</v>
      </c>
      <c r="T12" s="79">
        <f>SUMIF('Galea Sciberras N.'!$D$23:$D$43,A12,'Galea Sciberras N.'!$M$23:$M$43)</f>
        <v>0</v>
      </c>
      <c r="U12" s="79">
        <f>SUMIF('Bugeja A.'!$D$23:$D$43,A12,'Bugeja A.'!$M$23:$M$43)</f>
        <v>0</v>
      </c>
      <c r="V12" s="79">
        <f>SUMIF('Galea C.'!$D$23:$D$43,A12,'Galea C.'!$M$23:$M$43)</f>
        <v>2</v>
      </c>
      <c r="W12" s="79">
        <f>SUMIF('Frendo Dimech D.'!$D$23:$D$43,A12,'Frendo Dimech D.'!$M$23:$M$43)</f>
        <v>0</v>
      </c>
      <c r="X12" s="92">
        <f>SUMIF('Rachel Montebello'!$D$23:$D$43,A12,'Rachel Montebello'!$M$23:$M$43)</f>
        <v>0</v>
      </c>
      <c r="Y12" s="125">
        <f t="shared" si="0"/>
        <v>34</v>
      </c>
      <c r="Z12" s="95">
        <f t="shared" si="1"/>
        <v>0.7391304347826086</v>
      </c>
      <c r="AA12" s="96">
        <f>SUM(Y10:Y12)</f>
        <v>41</v>
      </c>
      <c r="AB12" s="97">
        <f>AA12/$Y$31</f>
        <v>0.8913043478260869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0</v>
      </c>
      <c r="Z15" s="95">
        <f t="shared" si="1"/>
        <v>0</v>
      </c>
      <c r="AA15" s="96">
        <f>SUM(Y13:Y15)</f>
        <v>0</v>
      </c>
      <c r="AB15" s="97">
        <f>AA15/$Y$31</f>
        <v>0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0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0</v>
      </c>
      <c r="Z16" s="81">
        <f t="shared" si="1"/>
        <v>0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0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0</v>
      </c>
      <c r="Z18" s="87">
        <f t="shared" si="1"/>
        <v>0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0</v>
      </c>
      <c r="AB20" s="97">
        <f>AA20/$Y$31</f>
        <v>0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0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0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0</v>
      </c>
      <c r="Z22" s="95">
        <f t="shared" si="1"/>
        <v>0</v>
      </c>
      <c r="AA22" s="96">
        <f>SUM(Y21:Y22)</f>
        <v>0</v>
      </c>
      <c r="AB22" s="97">
        <f aca="true" t="shared" si="2" ref="AB22:AB30">AA22/$Y$31</f>
        <v>0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0</v>
      </c>
      <c r="G23" s="99">
        <f>SUMIF('Micallef Stafrace Y.'!$D$23:$D$43,A23,'Micallef Stafrace Y.'!$M$23:$M$43)</f>
        <v>0</v>
      </c>
      <c r="H23" s="99">
        <f>SUMIF('Demicoli A.'!$D$23:$D$43,A23,'Demicoli A.'!$M$23:$M$43)</f>
        <v>0</v>
      </c>
      <c r="I23" s="99">
        <f>SUMIF('Farrugia M.'!$D$23:$D$43,A23,'Farrugia M.'!$M$23:$M$43)</f>
        <v>0</v>
      </c>
      <c r="J23" s="99">
        <f>SUMIF('Nadine Lia'!$D$23:$D$43,A23,'Nadine Lia'!$M$23:$M$43)</f>
        <v>0</v>
      </c>
      <c r="K23" s="99">
        <f>SUMIF('Simone Grech'!$D$23:$D$43,A23,'Simone Grech'!$M$23:$M$43)</f>
        <v>0</v>
      </c>
      <c r="L23" s="99">
        <f>SUMIF('Camilleri N.'!$D$23:$D$43,A23,'Camilleri N.'!$M$23:$M$43)</f>
        <v>0</v>
      </c>
      <c r="M23" s="99">
        <f>SUMIF('J. Mifsud'!$D$23:$D$43,A23,'J. Mifsud'!$M$23:$M$43)</f>
        <v>0</v>
      </c>
      <c r="N23" s="99">
        <f>SUMIF('Clarke D.'!$D$23:$D$43,A23,'Clarke D.'!$M$23:$M$43)</f>
        <v>0</v>
      </c>
      <c r="O23" s="99">
        <f>SUMIF('Farrugia I.'!$D$23:$D$43,A23,'Farrugia I.'!$M$23:$M$43)</f>
        <v>0</v>
      </c>
      <c r="P23" s="99">
        <f>SUMIF('M. Vella'!$D$23:$D$43,A23,'M. Vella'!$M$23:$M$43)</f>
        <v>0</v>
      </c>
      <c r="Q23" s="99">
        <f>SUMIF('Stafrace Zammit C.'!$D$23:$D$43,A23,'Stafrace Zammit C.'!$M$23:$M$43)</f>
        <v>4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0</v>
      </c>
      <c r="W23" s="99">
        <f>SUMIF('Frendo Dimech D.'!$D$23:$D$43,A23,'Frendo Dimech D.'!$M$23:$M$43)</f>
        <v>0</v>
      </c>
      <c r="X23" s="99">
        <f>SUMIF('Rachel Montebello'!$D$23:$D$43,A23,'Rachel Montebello'!$M$23:$M$43)</f>
        <v>0</v>
      </c>
      <c r="Y23" s="123">
        <f t="shared" si="0"/>
        <v>4</v>
      </c>
      <c r="Z23" s="101">
        <f t="shared" si="1"/>
        <v>0.08695652173913043</v>
      </c>
      <c r="AA23" s="102">
        <f aca="true" t="shared" si="3" ref="AA23:AA30">SUM(Y23)</f>
        <v>4</v>
      </c>
      <c r="AB23" s="103">
        <f t="shared" si="2"/>
        <v>0.08695652173913043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0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0</v>
      </c>
      <c r="Z24" s="101">
        <f t="shared" si="1"/>
        <v>0</v>
      </c>
      <c r="AA24" s="102">
        <f t="shared" si="3"/>
        <v>0</v>
      </c>
      <c r="AB24" s="103">
        <f t="shared" si="2"/>
        <v>0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0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0</v>
      </c>
      <c r="Z26" s="101">
        <f t="shared" si="1"/>
        <v>0</v>
      </c>
      <c r="AA26" s="102">
        <f t="shared" si="3"/>
        <v>0</v>
      </c>
      <c r="AB26" s="103">
        <f t="shared" si="2"/>
        <v>0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0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0</v>
      </c>
      <c r="X27" s="99">
        <f>SUMIF('Rachel Montebello'!$D$23:$D$43,A27,'Rachel Montebello'!$M$23:$M$43)</f>
        <v>0</v>
      </c>
      <c r="Y27" s="126">
        <f t="shared" si="0"/>
        <v>0</v>
      </c>
      <c r="Z27" s="101">
        <f>Y27/$Y$31</f>
        <v>0</v>
      </c>
      <c r="AA27" s="102">
        <f t="shared" si="3"/>
        <v>0</v>
      </c>
      <c r="AB27" s="103">
        <f t="shared" si="2"/>
        <v>0</v>
      </c>
    </row>
    <row r="28" spans="1:28" ht="15.75" customHeight="1">
      <c r="A28" s="104" t="s">
        <v>130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Demicoli'!$D$23:$D$43,A29,'J. Demicoli'!$M$23:$M$43)</f>
        <v>0</v>
      </c>
      <c r="C29" s="99">
        <f>SUMIF('Vella G.'!$D$23:$D$43,A29,'Vella G.'!$M$23:$M$43)</f>
        <v>1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0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0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1</v>
      </c>
      <c r="Z29" s="106">
        <f>Y29/$Y$31</f>
        <v>0.021739130434782608</v>
      </c>
      <c r="AA29" s="102">
        <f t="shared" si="3"/>
        <v>1</v>
      </c>
      <c r="AB29" s="103">
        <f t="shared" si="2"/>
        <v>0.021739130434782608</v>
      </c>
    </row>
    <row r="30" spans="1:28" ht="15.75" customHeight="1" thickBot="1">
      <c r="A30" s="107" t="s">
        <v>132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0</v>
      </c>
      <c r="C31" s="111">
        <f t="shared" si="4"/>
        <v>1</v>
      </c>
      <c r="D31" s="111">
        <f t="shared" si="4"/>
        <v>0</v>
      </c>
      <c r="E31" s="111">
        <f t="shared" si="4"/>
        <v>0</v>
      </c>
      <c r="F31" s="111">
        <f t="shared" si="4"/>
        <v>0</v>
      </c>
      <c r="G31" s="111">
        <f t="shared" si="4"/>
        <v>0</v>
      </c>
      <c r="H31" s="111">
        <f t="shared" si="4"/>
        <v>0</v>
      </c>
      <c r="I31" s="111">
        <f t="shared" si="4"/>
        <v>28</v>
      </c>
      <c r="J31" s="111">
        <f t="shared" si="4"/>
        <v>0</v>
      </c>
      <c r="K31" s="111">
        <f t="shared" si="4"/>
        <v>0</v>
      </c>
      <c r="L31" s="111">
        <f t="shared" si="4"/>
        <v>3</v>
      </c>
      <c r="M31" s="111">
        <f t="shared" si="4"/>
        <v>0</v>
      </c>
      <c r="N31" s="111">
        <f t="shared" si="4"/>
        <v>0</v>
      </c>
      <c r="O31" s="111">
        <f t="shared" si="4"/>
        <v>0</v>
      </c>
      <c r="P31" s="111">
        <f t="shared" si="4"/>
        <v>0</v>
      </c>
      <c r="Q31" s="111">
        <f t="shared" si="4"/>
        <v>8</v>
      </c>
      <c r="R31" s="111">
        <f t="shared" si="4"/>
        <v>0</v>
      </c>
      <c r="S31" s="111">
        <f t="shared" si="4"/>
        <v>0</v>
      </c>
      <c r="T31" s="111">
        <f aca="true" t="shared" si="5" ref="T31:Y31">SUM(T10:T30)</f>
        <v>0</v>
      </c>
      <c r="U31" s="111">
        <f t="shared" si="5"/>
        <v>0</v>
      </c>
      <c r="V31" s="111">
        <f t="shared" si="5"/>
        <v>5</v>
      </c>
      <c r="W31" s="111">
        <f t="shared" si="5"/>
        <v>0</v>
      </c>
      <c r="X31" s="111">
        <f t="shared" si="5"/>
        <v>1</v>
      </c>
      <c r="Y31" s="112">
        <f t="shared" si="5"/>
        <v>46</v>
      </c>
      <c r="Z31" s="113"/>
      <c r="AA31" s="114"/>
      <c r="AB31" s="115"/>
    </row>
    <row r="32" spans="2:28" ht="13.5" customHeight="1" thickBot="1">
      <c r="B32" s="117">
        <f>B31/Y31</f>
        <v>0</v>
      </c>
      <c r="C32" s="118">
        <f>C31/Y31</f>
        <v>0.021739130434782608</v>
      </c>
      <c r="D32" s="118">
        <f>D31/Y31</f>
        <v>0</v>
      </c>
      <c r="E32" s="118">
        <f>E31/Y31</f>
        <v>0</v>
      </c>
      <c r="F32" s="118">
        <f>F31/Y31</f>
        <v>0</v>
      </c>
      <c r="G32" s="118">
        <f>G31/Y31</f>
        <v>0</v>
      </c>
      <c r="H32" s="118">
        <f>H31/Y31</f>
        <v>0</v>
      </c>
      <c r="I32" s="118">
        <f>I31/Y31</f>
        <v>0.6086956521739131</v>
      </c>
      <c r="J32" s="118">
        <f>J31/Y31</f>
        <v>0</v>
      </c>
      <c r="K32" s="118">
        <f>K31/Y31</f>
        <v>0</v>
      </c>
      <c r="L32" s="118">
        <f>L31/Y31</f>
        <v>0.06521739130434782</v>
      </c>
      <c r="M32" s="118">
        <f>M31/Y31</f>
        <v>0</v>
      </c>
      <c r="N32" s="118">
        <f>N31/Y31</f>
        <v>0</v>
      </c>
      <c r="O32" s="118">
        <f>O31/Y31</f>
        <v>0</v>
      </c>
      <c r="P32" s="118">
        <f>P31/Y31</f>
        <v>0</v>
      </c>
      <c r="Q32" s="118">
        <f>Q31/Y31</f>
        <v>0.17391304347826086</v>
      </c>
      <c r="R32" s="118">
        <f>R31/Y31</f>
        <v>0</v>
      </c>
      <c r="S32" s="118">
        <f>S31/Y31</f>
        <v>0</v>
      </c>
      <c r="T32" s="118">
        <f>T31/Y31</f>
        <v>0</v>
      </c>
      <c r="U32" s="118">
        <f>U31/Y31</f>
        <v>0</v>
      </c>
      <c r="V32" s="118">
        <f>V31/Y31</f>
        <v>0.10869565217391304</v>
      </c>
      <c r="W32" s="118">
        <f>W31/Y31</f>
        <v>0</v>
      </c>
      <c r="X32" s="119">
        <f>X31/Y31</f>
        <v>0.021739130434782608</v>
      </c>
      <c r="Y32" s="11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M25" sqref="M25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April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319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319</v>
      </c>
      <c r="T27" s="3"/>
      <c r="U27" s="17"/>
      <c r="V27" s="3"/>
      <c r="W27" s="18">
        <f>IF(ISNUMBER(S27),S27,0)-IF(ISNUMBER(U27),U27,0)</f>
        <v>319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95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95</v>
      </c>
      <c r="T31" s="3"/>
      <c r="U31" s="17"/>
      <c r="V31" s="3"/>
      <c r="W31" s="18">
        <f>IF(ISNUMBER(S31),S31,0)-IF(ISNUMBER(U31),U31,0)</f>
        <v>95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161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161</v>
      </c>
      <c r="T33" s="3"/>
      <c r="U33" s="17"/>
      <c r="V33" s="3"/>
      <c r="W33" s="18">
        <f>IF(ISNUMBER(S33),S33,0)-IF(ISNUMBER(U33),U33,0)</f>
        <v>161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164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164</v>
      </c>
      <c r="T35" s="3"/>
      <c r="U35" s="17"/>
      <c r="V35" s="3"/>
      <c r="W35" s="18">
        <f>IF(ISNUMBER(S35),S35,0)-IF(ISNUMBER(U35),U35,0)</f>
        <v>164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18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18</v>
      </c>
      <c r="T41" s="3"/>
      <c r="U41" s="17"/>
      <c r="V41" s="3"/>
      <c r="W41" s="18">
        <f>IF(ISNUMBER(S41),S41,0)-IF(ISNUMBER(U41),U41,0)</f>
        <v>18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'[1]Kriminal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757</v>
      </c>
      <c r="H45" s="18"/>
      <c r="I45" s="21">
        <f>SUM(I25:I43)</f>
        <v>0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757</v>
      </c>
      <c r="T45" s="18"/>
      <c r="U45" s="21">
        <f>SUM(U25:U43)</f>
        <v>0</v>
      </c>
      <c r="V45" s="18"/>
      <c r="W45" s="21">
        <f>SUM(W25:W43)</f>
        <v>757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April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71" t="s">
        <v>200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173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SUMIF('Nadine Lia'!$D$23:$D$43,A10,'Nadine Lia'!$S$23:$S$43)</f>
        <v>1</v>
      </c>
      <c r="K10" s="78">
        <f>SUMIF('Simone Grech'!$D$23:$D$43,A10,'Simone Grech'!$S$23:$S$43)</f>
        <v>13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70</v>
      </c>
      <c r="O10" s="78">
        <f>SUMIF('Farrugia I.'!$D$23:$D$43,A10,'Farrugia I.'!$S$23:$S$43)</f>
        <v>0</v>
      </c>
      <c r="P10" s="78">
        <f>SUMIF('M. Vella'!$D$23:$D$43,A10,'M. Vella'!$S$23:$S$43)</f>
        <v>2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4</v>
      </c>
      <c r="S10" s="78">
        <f>SUMIF('mag. 3'!$D$23:$D$43,A10,'mag. 3'!$S$23:$S$43)</f>
        <v>0</v>
      </c>
      <c r="T10" s="78">
        <f>SUMIF('Galea Sciberras N.'!$D$23:$D$43,A10,'Galea Sciberras N.'!$S$23:$S$43)</f>
        <v>797</v>
      </c>
      <c r="U10" s="78">
        <f>SUMIF('Bugeja A.'!$D$23:$D$43,A10,'Bugeja A.'!$S$23:$S$43)</f>
        <v>0</v>
      </c>
      <c r="V10" s="78">
        <f>SUMIF('Galea C.'!$D$23:$D$43,A10,'Galea C.'!$S$23:$S$43)</f>
        <v>0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1</v>
      </c>
      <c r="Y10" s="80">
        <f aca="true" t="shared" si="0" ref="Y10:Y30">SUM(B10:X10)</f>
        <v>1061</v>
      </c>
      <c r="Z10" s="81">
        <f aca="true" t="shared" si="1" ref="Z10:Z26">Y10/$Y$31</f>
        <v>0.08783112582781456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59</v>
      </c>
      <c r="C11" s="79">
        <f>SUMIF('Vella G.'!$D$23:$D$43,A11,'Vella G.'!$S$23:$S$43)</f>
        <v>46</v>
      </c>
      <c r="D11" s="79">
        <f>SUMIF('Depasquale F.'!$D$23:$D$43,A11,'Depasquale F.'!$S$23:$S$43)</f>
        <v>0</v>
      </c>
      <c r="E11" s="79">
        <f>SUMIF('Astrid-May Grima'!$D$23:$D$43,A11,'Astrid-May Grima'!$S$23:$S$43)</f>
        <v>113</v>
      </c>
      <c r="F11" s="79">
        <f>SUMIF('Farrugia Frendo C.'!$D$23:$D$43,A11,'Farrugia Frendo C.'!$S$23:$S$43)</f>
        <v>172</v>
      </c>
      <c r="G11" s="79">
        <f>SUMIF('Micallef Stafrace Y.'!$D$23:$D$43,A11,'Micallef Stafrace Y.'!$S$23:$S$43)</f>
        <v>91</v>
      </c>
      <c r="H11" s="79">
        <f>SUMIF('Demicoli A.'!$D$23:$D$43,A11,'Demicoli A.'!$S$23:$S$43)</f>
        <v>145</v>
      </c>
      <c r="I11" s="79">
        <f>SUMIF('Farrugia M.'!$D$23:$D$43,A11,'Farrugia M.'!$S$23:$S$43)</f>
        <v>152</v>
      </c>
      <c r="J11" s="79">
        <f>SUMIF('Nadine Lia'!$D$23:$D$43,A11,'Nadine Lia'!$S$23:$S$43)</f>
        <v>127</v>
      </c>
      <c r="K11" s="79">
        <f>SUMIF('Simone Grech'!$D$23:$D$43,A11,'Simone Grech'!$S$23:$S$43)</f>
        <v>48</v>
      </c>
      <c r="L11" s="79">
        <f>SUMIF('Camilleri N.'!$D$23:$D$43,A11,'Camilleri N.'!$S$23:$S$43)</f>
        <v>236</v>
      </c>
      <c r="M11" s="79">
        <f>SUMIF('J. Mifsud'!$D$23:$D$43,A11,'J. Mifsud'!$S$23:$S$43)</f>
        <v>58</v>
      </c>
      <c r="N11" s="79">
        <f>SUMIF('Clarke D.'!$D$23:$D$43,A11,'Clarke D.'!$S$23:$S$43)</f>
        <v>113</v>
      </c>
      <c r="O11" s="79">
        <f>SUMIF('Farrugia I.'!$D$23:$D$43,A11,'Farrugia I.'!$S$23:$S$43)</f>
        <v>104</v>
      </c>
      <c r="P11" s="79">
        <f>SUMIF('M. Vella'!$D$23:$D$43,A11,'M. Vella'!$S$23:$S$43)</f>
        <v>105</v>
      </c>
      <c r="Q11" s="79">
        <f>SUMIF('Stafrace Zammit C.'!$D$23:$D$43,A11,'Stafrace Zammit C.'!$S$23:$S$43)</f>
        <v>284</v>
      </c>
      <c r="R11" s="79">
        <f>SUMIF('Victor George Axiaq'!$D$23:$D$43,A11,'Victor George Axiaq'!$S$23:$S$43)</f>
        <v>6</v>
      </c>
      <c r="S11" s="79">
        <f>SUMIF('mag. 3'!$D$23:$D$43,A11,'mag. 3'!$S$23:$S$43)</f>
        <v>0</v>
      </c>
      <c r="T11" s="79">
        <f>SUMIF('Galea Sciberras N.'!$D$23:$D$43,A11,'Galea Sciberras N.'!$S$23:$S$43)</f>
        <v>12</v>
      </c>
      <c r="U11" s="79">
        <f>SUMIF('Bugeja A.'!$D$23:$D$43,A11,'Bugeja A.'!$S$23:$S$43)</f>
        <v>0</v>
      </c>
      <c r="V11" s="79">
        <f>SUMIF('Galea C.'!$D$23:$D$43,A11,'Galea C.'!$S$23:$S$43)</f>
        <v>8</v>
      </c>
      <c r="W11" s="79">
        <f>SUMIF('Frendo Dimech D.'!$D$23:$D$43,A11,'Frendo Dimech D.'!$S$23:$S$43)</f>
        <v>84</v>
      </c>
      <c r="X11" s="79">
        <f>SUMIF('Rachel Montebello'!$D$23:$D$43,A11,'Rachel Montebello'!$S$23:$S$43)</f>
        <v>161</v>
      </c>
      <c r="Y11" s="86">
        <f t="shared" si="0"/>
        <v>2124</v>
      </c>
      <c r="Z11" s="87">
        <f t="shared" si="1"/>
        <v>0.17582781456953642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80</v>
      </c>
      <c r="C12" s="92">
        <f>SUMIF('Vella G.'!$D$23:$D$43,A12,'Vella G.'!$S$23:$S$43)</f>
        <v>174</v>
      </c>
      <c r="D12" s="92">
        <f>SUMIF('Depasquale F.'!$D$23:$D$43,A12,'Depasquale F.'!$S$23:$S$43)</f>
        <v>0</v>
      </c>
      <c r="E12" s="92">
        <f>SUMIF('Astrid-May Grima'!$D$23:$D$43,A12,'Astrid-May Grima'!$S$23:$S$43)</f>
        <v>102</v>
      </c>
      <c r="F12" s="92">
        <f>SUMIF('Farrugia Frendo C.'!$D$23:$D$43,A12,'Farrugia Frendo C.'!$S$23:$S$43)</f>
        <v>55</v>
      </c>
      <c r="G12" s="92">
        <f>SUMIF('Micallef Stafrace Y.'!$D$23:$D$43,A12,'Micallef Stafrace Y.'!$S$23:$S$43)</f>
        <v>27</v>
      </c>
      <c r="H12" s="92">
        <f>SUMIF('Demicoli A.'!$D$23:$D$43,A12,'Demicoli A.'!$S$23:$S$43)</f>
        <v>54</v>
      </c>
      <c r="I12" s="92">
        <f>SUMIF('Farrugia M.'!$D$23:$D$43,A12,'Farrugia M.'!$S$23:$S$43)</f>
        <v>52</v>
      </c>
      <c r="J12" s="92">
        <f>SUMIF('Nadine Lia'!$D$23:$D$43,A12,'Nadine Lia'!$S$23:$S$43)</f>
        <v>115</v>
      </c>
      <c r="K12" s="92">
        <f>SUMIF('Simone Grech'!$D$23:$D$43,A12,'Simone Grech'!$S$23:$S$43)</f>
        <v>79</v>
      </c>
      <c r="L12" s="92">
        <f>SUMIF('Camilleri N.'!$D$23:$D$43,A12,'Camilleri N.'!$S$23:$S$43)</f>
        <v>12</v>
      </c>
      <c r="M12" s="92">
        <f>SUMIF('J. Mifsud'!$D$23:$D$43,A12,'J. Mifsud'!$S$23:$S$43)</f>
        <v>51</v>
      </c>
      <c r="N12" s="92">
        <f>SUMIF('Clarke D.'!$D$23:$D$43,A12,'Clarke D.'!$S$23:$S$43)</f>
        <v>243</v>
      </c>
      <c r="O12" s="92">
        <f>SUMIF('Farrugia I.'!$D$23:$D$43,A12,'Farrugia I.'!$S$23:$S$43)</f>
        <v>137</v>
      </c>
      <c r="P12" s="92">
        <f>SUMIF('M. Vella'!$D$23:$D$43,A12,'M. Vella'!$S$23:$S$43)</f>
        <v>104</v>
      </c>
      <c r="Q12" s="92">
        <f>SUMIF('Stafrace Zammit C.'!$D$23:$D$43,A12,'Stafrace Zammit C.'!$S$23:$S$43)</f>
        <v>120</v>
      </c>
      <c r="R12" s="92">
        <f>SUMIF('Victor George Axiaq'!$D$23:$D$43,A12,'Victor George Axiaq'!$S$23:$S$43)</f>
        <v>56</v>
      </c>
      <c r="S12" s="92">
        <f>SUMIF('mag. 3'!$D$23:$D$43,A12,'mag. 3'!$S$23:$S$43)</f>
        <v>0</v>
      </c>
      <c r="T12" s="92">
        <f>SUMIF('Galea Sciberras N.'!$D$23:$D$43,A12,'Galea Sciberras N.'!$S$23:$S$43)</f>
        <v>136</v>
      </c>
      <c r="U12" s="92">
        <f>SUMIF('Bugeja A.'!$D$23:$D$43,A12,'Bugeja A.'!$S$23:$S$43)</f>
        <v>0</v>
      </c>
      <c r="V12" s="92">
        <f>SUMIF('Galea C.'!$D$23:$D$43,A12,'Galea C.'!$S$23:$S$43)</f>
        <v>35</v>
      </c>
      <c r="W12" s="92">
        <f>SUMIF('Frendo Dimech D.'!$D$23:$D$43,A12,'Frendo Dimech D.'!$S$23:$S$43)</f>
        <v>16</v>
      </c>
      <c r="X12" s="93">
        <f>SUMIF('Rachel Montebello'!$D$23:$D$43,A12,'Rachel Montebello'!$S$23:$S$43)</f>
        <v>64</v>
      </c>
      <c r="Y12" s="94">
        <f t="shared" si="0"/>
        <v>1712</v>
      </c>
      <c r="Z12" s="95">
        <f t="shared" si="1"/>
        <v>0.14172185430463577</v>
      </c>
      <c r="AA12" s="96">
        <f>SUM(Y10:Y12)</f>
        <v>4897</v>
      </c>
      <c r="AB12" s="97">
        <f>AA12/$Y$31</f>
        <v>0.40538079470198674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46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51</v>
      </c>
      <c r="Z13" s="81">
        <f t="shared" si="1"/>
        <v>0.004221854304635762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0.0015728476821192054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1201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1241</v>
      </c>
      <c r="Z15" s="95">
        <f t="shared" si="1"/>
        <v>0.1027317880794702</v>
      </c>
      <c r="AA15" s="96">
        <f>SUM(Y13:Y15)</f>
        <v>1311</v>
      </c>
      <c r="AB15" s="97">
        <f>AA15/$Y$31</f>
        <v>0.10852649006622517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67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67</v>
      </c>
      <c r="Z16" s="81">
        <f t="shared" si="1"/>
        <v>0.00554635761589404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0.009437086092715232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5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119</v>
      </c>
      <c r="Z18" s="87">
        <f t="shared" si="1"/>
        <v>0.009850993377483444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121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122</v>
      </c>
      <c r="Z19" s="87">
        <f t="shared" si="1"/>
        <v>0.01009933774834437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0.0004966887417218543</v>
      </c>
      <c r="AA20" s="96">
        <f>SUM(Y16:Y20)</f>
        <v>428</v>
      </c>
      <c r="AB20" s="97">
        <f>AA20/$Y$31</f>
        <v>0.03543046357615894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194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237</v>
      </c>
      <c r="Z21" s="81">
        <f t="shared" si="1"/>
        <v>0.019619205298013247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9</v>
      </c>
      <c r="G22" s="92">
        <f>SUMIF('Micallef Stafrace Y.'!$D$23:$D$43,A22,'Micallef Stafrace Y.'!$S$23:$S$43)</f>
        <v>308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36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28</v>
      </c>
      <c r="R22" s="92">
        <f>SUMIF('Victor George Axiaq'!$D$23:$D$43,A22,'Victor George Axiaq'!$S$23:$S$43)</f>
        <v>29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417</v>
      </c>
      <c r="Z22" s="95">
        <f t="shared" si="1"/>
        <v>0.034519867549668876</v>
      </c>
      <c r="AA22" s="96">
        <f>SUM(Y21:Y22)</f>
        <v>654</v>
      </c>
      <c r="AB22" s="97">
        <f aca="true" t="shared" si="2" ref="AB22:AB30">AA22/$Y$31</f>
        <v>0.05413907284768212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875</v>
      </c>
      <c r="G23" s="99">
        <f>SUMIF('Micallef Stafrace Y.'!$D$23:$D$43,A23,'Micallef Stafrace Y.'!$S$23:$S$43)</f>
        <v>50</v>
      </c>
      <c r="H23" s="99">
        <f>SUMIF('Demicoli A.'!$D$23:$D$43,A23,'Demicoli A.'!$S$23:$S$43)</f>
        <v>221</v>
      </c>
      <c r="I23" s="99">
        <f>SUMIF('Farrugia M.'!$D$23:$D$43,A23,'Farrugia M.'!$S$23:$S$43)</f>
        <v>0</v>
      </c>
      <c r="J23" s="99">
        <f>SUMIF('Nadine Lia'!$D$23:$D$43,A23,'Nadine Lia'!$S$23:$S$43)</f>
        <v>462</v>
      </c>
      <c r="K23" s="99">
        <f>SUMIF('Simone Grech'!$D$23:$D$43,A23,'Simone Grech'!$S$23:$S$43)</f>
        <v>324</v>
      </c>
      <c r="L23" s="99">
        <f>SUMIF('Camilleri N.'!$D$23:$D$43,A23,'Camilleri N.'!$S$23:$S$43)</f>
        <v>0</v>
      </c>
      <c r="M23" s="99">
        <f>SUMIF('J. Mifsud'!$D$23:$D$43,A23,'J. Mifsud'!$S$23:$S$43)</f>
        <v>87</v>
      </c>
      <c r="N23" s="99">
        <f>SUMIF('Clarke D.'!$D$23:$D$43,A23,'Clarke D.'!$S$23:$S$43)</f>
        <v>3</v>
      </c>
      <c r="O23" s="99">
        <f>SUMIF('Farrugia I.'!$D$23:$D$43,A23,'Farrugia I.'!$S$23:$S$43)</f>
        <v>274</v>
      </c>
      <c r="P23" s="99">
        <f>SUMIF('M. Vella'!$D$23:$D$43,A23,'M. Vella'!$S$23:$S$43)</f>
        <v>40</v>
      </c>
      <c r="Q23" s="99">
        <f>SUMIF('Stafrace Zammit C.'!$D$23:$D$43,A23,'Stafrace Zammit C.'!$S$23:$S$43)</f>
        <v>587</v>
      </c>
      <c r="R23" s="99">
        <f>SUMIF('Victor George Axiaq'!$D$23:$D$43,A23,'Victor George Axiaq'!$S$23:$S$43)</f>
        <v>64</v>
      </c>
      <c r="S23" s="99">
        <f>SUMIF('mag. 3'!$D$23:$D$43,A23,'mag. 3'!$S$23:$S$43)</f>
        <v>0</v>
      </c>
      <c r="T23" s="99">
        <f>SUMIF('Galea Sciberras N.'!$D$23:$D$43,A23,'Galea Sciberras N.'!$S$23:$S$43)</f>
        <v>42</v>
      </c>
      <c r="U23" s="99">
        <f>SUMIF('Bugeja A.'!$D$23:$D$43,A23,'Bugeja A.'!$S$23:$S$43)</f>
        <v>0</v>
      </c>
      <c r="V23" s="99">
        <f>SUMIF('Galea C.'!$D$23:$D$43,A23,'Galea C.'!$S$23:$S$43)</f>
        <v>191</v>
      </c>
      <c r="W23" s="99">
        <f>SUMIF('Frendo Dimech D.'!$D$23:$D$43,A23,'Frendo Dimech D.'!$S$23:$S$43)</f>
        <v>62</v>
      </c>
      <c r="X23" s="100">
        <f>SUMIF('Rachel Montebello'!$D$23:$D$43,A23,'Rachel Montebello'!$S$23:$S$43)</f>
        <v>34</v>
      </c>
      <c r="Y23" s="80">
        <f t="shared" si="0"/>
        <v>3343</v>
      </c>
      <c r="Z23" s="101">
        <f t="shared" si="1"/>
        <v>0.2767384105960265</v>
      </c>
      <c r="AA23" s="102">
        <f aca="true" t="shared" si="3" ref="AA23:AA30">SUM(Y23)</f>
        <v>3343</v>
      </c>
      <c r="AB23" s="103">
        <f t="shared" si="2"/>
        <v>0.2767384105960265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31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8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39</v>
      </c>
      <c r="Z24" s="101">
        <f t="shared" si="1"/>
        <v>0.003228476821192053</v>
      </c>
      <c r="AA24" s="102">
        <f t="shared" si="3"/>
        <v>39</v>
      </c>
      <c r="AB24" s="103">
        <f t="shared" si="2"/>
        <v>0.003228476821192053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82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83</v>
      </c>
      <c r="Z25" s="101">
        <f t="shared" si="1"/>
        <v>0.006870860927152318</v>
      </c>
      <c r="AA25" s="102">
        <f t="shared" si="3"/>
        <v>83</v>
      </c>
      <c r="AB25" s="103">
        <f t="shared" si="2"/>
        <v>0.006870860927152318</v>
      </c>
    </row>
    <row r="26" spans="1:28" ht="15.75" customHeight="1">
      <c r="A26" s="76" t="s">
        <v>64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681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1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682</v>
      </c>
      <c r="Z26" s="101">
        <f t="shared" si="1"/>
        <v>0.05645695364238411</v>
      </c>
      <c r="AA26" s="102">
        <f t="shared" si="3"/>
        <v>682</v>
      </c>
      <c r="AB26" s="103">
        <f t="shared" si="2"/>
        <v>0.05645695364238411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4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8</v>
      </c>
      <c r="X27" s="100">
        <f>SUMIF('Rachel Montebello'!$D$23:$D$43,A27,'Rachel Montebello'!$S$23:$S$43)</f>
        <v>0</v>
      </c>
      <c r="Y27" s="105">
        <f t="shared" si="0"/>
        <v>12</v>
      </c>
      <c r="Z27" s="101">
        <f>Y27/$Y$31</f>
        <v>0.0009933774834437086</v>
      </c>
      <c r="AA27" s="102">
        <f t="shared" si="3"/>
        <v>12</v>
      </c>
      <c r="AB27" s="103">
        <f t="shared" si="2"/>
        <v>0.0009933774834437086</v>
      </c>
    </row>
    <row r="28" spans="1:28" ht="15.75" customHeight="1">
      <c r="A28" s="104" t="s">
        <v>130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8.278145695364238E-05</v>
      </c>
      <c r="AA29" s="102">
        <f t="shared" si="3"/>
        <v>1</v>
      </c>
      <c r="AB29" s="103">
        <f t="shared" si="2"/>
        <v>8.278145695364238E-05</v>
      </c>
    </row>
    <row r="30" spans="1:28" ht="15.75" customHeight="1" thickBot="1">
      <c r="A30" s="107" t="s">
        <v>132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0.052152317880794705</v>
      </c>
      <c r="AA30" s="102">
        <f t="shared" si="3"/>
        <v>630</v>
      </c>
      <c r="AB30" s="103">
        <f t="shared" si="2"/>
        <v>0.052152317880794705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339</v>
      </c>
      <c r="C31" s="111">
        <f t="shared" si="4"/>
        <v>220</v>
      </c>
      <c r="D31" s="111">
        <f t="shared" si="4"/>
        <v>0</v>
      </c>
      <c r="E31" s="111">
        <f t="shared" si="4"/>
        <v>1099</v>
      </c>
      <c r="F31" s="111">
        <f t="shared" si="4"/>
        <v>1111</v>
      </c>
      <c r="G31" s="111">
        <f t="shared" si="4"/>
        <v>1708</v>
      </c>
      <c r="H31" s="111">
        <f t="shared" si="4"/>
        <v>421</v>
      </c>
      <c r="I31" s="111">
        <f t="shared" si="4"/>
        <v>204</v>
      </c>
      <c r="J31" s="111">
        <f t="shared" si="4"/>
        <v>711</v>
      </c>
      <c r="K31" s="111">
        <f t="shared" si="4"/>
        <v>500</v>
      </c>
      <c r="L31" s="111">
        <f t="shared" si="4"/>
        <v>248</v>
      </c>
      <c r="M31" s="111">
        <f t="shared" si="4"/>
        <v>196</v>
      </c>
      <c r="N31" s="111">
        <f t="shared" si="4"/>
        <v>520</v>
      </c>
      <c r="O31" s="111">
        <f t="shared" si="4"/>
        <v>1360</v>
      </c>
      <c r="P31" s="111">
        <f t="shared" si="4"/>
        <v>307</v>
      </c>
      <c r="Q31" s="111">
        <f t="shared" si="4"/>
        <v>1092</v>
      </c>
      <c r="R31" s="111">
        <f t="shared" si="4"/>
        <v>358</v>
      </c>
      <c r="S31" s="111">
        <f t="shared" si="4"/>
        <v>0</v>
      </c>
      <c r="T31" s="111">
        <f t="shared" si="4"/>
        <v>987</v>
      </c>
      <c r="U31" s="111">
        <f t="shared" si="4"/>
        <v>0</v>
      </c>
      <c r="V31" s="111">
        <f t="shared" si="4"/>
        <v>234</v>
      </c>
      <c r="W31" s="111">
        <f t="shared" si="4"/>
        <v>179</v>
      </c>
      <c r="X31" s="111">
        <f>SUM(X10:X30)</f>
        <v>286</v>
      </c>
      <c r="Y31" s="112">
        <f t="shared" si="4"/>
        <v>12080</v>
      </c>
      <c r="Z31" s="113"/>
      <c r="AA31" s="114"/>
      <c r="AB31" s="115"/>
    </row>
    <row r="32" spans="2:28" ht="13.5" customHeight="1" thickBot="1">
      <c r="B32" s="117">
        <f>B31/Y31</f>
        <v>0.028062913907284767</v>
      </c>
      <c r="C32" s="118">
        <f>C31/Y31</f>
        <v>0.018211920529801324</v>
      </c>
      <c r="D32" s="118">
        <f>D31/Y31</f>
        <v>0</v>
      </c>
      <c r="E32" s="118">
        <f>E31/Y31</f>
        <v>0.09097682119205298</v>
      </c>
      <c r="F32" s="118">
        <f>F31/Y31</f>
        <v>0.09197019867549669</v>
      </c>
      <c r="G32" s="118">
        <f>G31/Y31</f>
        <v>0.1413907284768212</v>
      </c>
      <c r="H32" s="118">
        <f>H31/Y31</f>
        <v>0.034850993377483444</v>
      </c>
      <c r="I32" s="118">
        <f>I31/Y31</f>
        <v>0.016887417218543047</v>
      </c>
      <c r="J32" s="118">
        <f>J31/Y31</f>
        <v>0.05885761589403973</v>
      </c>
      <c r="K32" s="118">
        <f>K31/Y31</f>
        <v>0.041390728476821195</v>
      </c>
      <c r="L32" s="118">
        <f>L31/Y31</f>
        <v>0.02052980132450331</v>
      </c>
      <c r="M32" s="118">
        <f>M31/Y31</f>
        <v>0.016225165562913906</v>
      </c>
      <c r="N32" s="118">
        <f>N31/Y31</f>
        <v>0.04304635761589404</v>
      </c>
      <c r="O32" s="118">
        <f>O31/Y31</f>
        <v>0.11258278145695365</v>
      </c>
      <c r="P32" s="118">
        <f>P31/Y31</f>
        <v>0.025413907284768212</v>
      </c>
      <c r="Q32" s="118">
        <f>Q31/Y31</f>
        <v>0.09039735099337748</v>
      </c>
      <c r="R32" s="118">
        <f>R31/Y31</f>
        <v>0.029635761589403974</v>
      </c>
      <c r="S32" s="118">
        <f>S31/Y31</f>
        <v>0</v>
      </c>
      <c r="T32" s="118">
        <f>T31/Y31</f>
        <v>0.08170529801324504</v>
      </c>
      <c r="U32" s="118">
        <f>U31/Y31</f>
        <v>0</v>
      </c>
      <c r="V32" s="118">
        <f>V31/Y31</f>
        <v>0.019370860927152317</v>
      </c>
      <c r="W32" s="118">
        <f>W31/Y31</f>
        <v>0.014817880794701987</v>
      </c>
      <c r="X32" s="119">
        <f>X31/Y31</f>
        <v>0.02367549668874172</v>
      </c>
      <c r="Y32" s="113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3">
      <selection activeCell="M25" sqref="M25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172</v>
      </c>
      <c r="H23" s="3"/>
      <c r="I23" s="38">
        <v>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173</v>
      </c>
      <c r="T23" s="3"/>
      <c r="U23" s="38"/>
      <c r="V23" s="3"/>
      <c r="W23" s="18">
        <f>IF(ISNUMBER(S23),S23,0)-IF(ISNUMBER(U23),U23,0)</f>
        <v>173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59</v>
      </c>
      <c r="T24" s="3"/>
      <c r="U24" s="39"/>
      <c r="V24" s="3"/>
      <c r="W24" s="18">
        <f aca="true" t="shared" si="0" ref="W24:W39">IF(ISNUMBER(S24),S24,0)-IF(ISNUMBER(U24),U24,0)</f>
        <v>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76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80</v>
      </c>
      <c r="T25" s="3"/>
      <c r="U25" s="39"/>
      <c r="V25" s="3"/>
      <c r="W25" s="18">
        <f t="shared" si="0"/>
        <v>80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334</v>
      </c>
      <c r="H45" s="18"/>
      <c r="I45" s="21">
        <f>SUM(I23:I43)</f>
        <v>5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339</v>
      </c>
      <c r="T45" s="18"/>
      <c r="U45" s="21">
        <f>SUM(U23:U43)</f>
        <v>0</v>
      </c>
      <c r="V45" s="18"/>
      <c r="W45" s="21">
        <f>SUM(W23:W43)</f>
        <v>339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5">
      <selection activeCell="M25" sqref="M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45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46</v>
      </c>
      <c r="T24" s="3"/>
      <c r="U24" s="39">
        <v>3</v>
      </c>
      <c r="V24" s="3"/>
      <c r="W24" s="18">
        <f aca="true" t="shared" si="0" ref="W24:W39">IF(ISNUMBER(S24),S24,0)-IF(ISNUMBER(U24),U24,0)</f>
        <v>43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169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174</v>
      </c>
      <c r="T25" s="3"/>
      <c r="U25" s="39"/>
      <c r="V25" s="3"/>
      <c r="W25" s="18">
        <f t="shared" si="0"/>
        <v>174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214</v>
      </c>
      <c r="H45" s="18"/>
      <c r="I45" s="21">
        <f>SUM(I23:I43)</f>
        <v>7</v>
      </c>
      <c r="J45" s="18"/>
      <c r="K45" s="21">
        <f>SUM(K23:K43)</f>
        <v>0</v>
      </c>
      <c r="L45" s="18"/>
      <c r="M45" s="21">
        <f>SUM(M23:M43)</f>
        <v>1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220</v>
      </c>
      <c r="T45" s="18"/>
      <c r="U45" s="21">
        <f>SUM(U23:U43)</f>
        <v>3</v>
      </c>
      <c r="V45" s="18"/>
      <c r="W45" s="21">
        <f>SUM(W23:W43)</f>
        <v>217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M25" sqref="M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8">
      <selection activeCell="M25" sqref="M25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173</v>
      </c>
      <c r="H24" s="3"/>
      <c r="I24" s="39"/>
      <c r="J24" s="3"/>
      <c r="K24" s="39"/>
      <c r="L24" s="3"/>
      <c r="M24" s="39"/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172</v>
      </c>
      <c r="T24" s="3"/>
      <c r="U24" s="39">
        <v>50</v>
      </c>
      <c r="V24" s="3"/>
      <c r="W24" s="18">
        <f aca="true" t="shared" si="0" ref="W24:W39">IF(ISNUMBER(S24),S24,0)-IF(ISNUMBER(U24),U24,0)</f>
        <v>122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55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55</v>
      </c>
      <c r="T25" s="3"/>
      <c r="U25" s="39"/>
      <c r="V25" s="3"/>
      <c r="W25" s="18">
        <f t="shared" si="0"/>
        <v>55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829</v>
      </c>
      <c r="H36" s="3"/>
      <c r="I36" s="39">
        <v>46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875</v>
      </c>
      <c r="T36" s="3"/>
      <c r="U36" s="39">
        <v>19</v>
      </c>
      <c r="V36" s="3"/>
      <c r="W36" s="18">
        <f>IF(ISNUMBER(S36),S36,0)-IF(ISNUMBER(U36),U36,0)</f>
        <v>856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1066</v>
      </c>
      <c r="H45" s="18"/>
      <c r="I45" s="21">
        <f>SUM(I22:I43)</f>
        <v>46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1111</v>
      </c>
      <c r="T45" s="18"/>
      <c r="U45" s="21">
        <f>SUM(U22:U43)</f>
        <v>69</v>
      </c>
      <c r="V45" s="18"/>
      <c r="W45" s="21">
        <f>SUM(W22:W43)</f>
        <v>1042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">
      <selection activeCell="M25" sqref="M25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April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111</v>
      </c>
      <c r="H24" s="3"/>
      <c r="I24" s="39">
        <v>2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113</v>
      </c>
      <c r="T24" s="3"/>
      <c r="U24" s="39">
        <v>2</v>
      </c>
      <c r="V24" s="3"/>
      <c r="W24" s="18">
        <f aca="true" t="shared" si="0" ref="W24:W39">IF(ISNUMBER(S24),S24,0)-IF(ISNUMBER(U24),U24,0)</f>
        <v>111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99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102</v>
      </c>
      <c r="T25" s="3"/>
      <c r="U25" s="39"/>
      <c r="V25" s="3"/>
      <c r="W25" s="18">
        <f t="shared" si="0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121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121</v>
      </c>
      <c r="T32" s="3"/>
      <c r="U32" s="39"/>
      <c r="V32" s="3"/>
      <c r="W32" s="18">
        <f t="shared" si="0"/>
        <v>121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82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82</v>
      </c>
      <c r="T38" s="3"/>
      <c r="U38" s="39"/>
      <c r="V38" s="3"/>
      <c r="W38" s="18">
        <f>IF(ISNUMBER(S38),S38,0)-IF(ISNUMBER(U38),U38,0)</f>
        <v>82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681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681</v>
      </c>
      <c r="T39" s="3"/>
      <c r="U39" s="39"/>
      <c r="V39" s="3"/>
      <c r="W39" s="18">
        <f t="shared" si="0"/>
        <v>681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1094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1099</v>
      </c>
      <c r="T45" s="18"/>
      <c r="U45" s="21">
        <f>SUM(U22:U43)</f>
        <v>2</v>
      </c>
      <c r="V45" s="18"/>
      <c r="W45" s="21">
        <f>SUM(W22:W43)</f>
        <v>1097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2020-05-25T13:46:45Z</cp:lastPrinted>
  <dcterms:created xsi:type="dcterms:W3CDTF">2001-09-20T13:22:09Z</dcterms:created>
  <dcterms:modified xsi:type="dcterms:W3CDTF">2020-10-09T07:45:34Z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2020-10-09T00:00:00Z</vt:lpwstr>
  </property>
  <property fmtid="{D5CDD505-2E9C-101B-9397-08002B2CF9AE}" pid="5" name="Mon">
    <vt:lpwstr>April</vt:lpwstr>
  </property>
  <property fmtid="{D5CDD505-2E9C-101B-9397-08002B2CF9AE}" pid="6" name="Count">
    <vt:lpwstr>Malta</vt:lpwstr>
  </property>
</Properties>
</file>