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86" windowHeight="7621" tabRatio="1000" activeTab="3"/>
  </bookViews>
  <sheets>
    <sheet name="Kriminal" sheetId="1" r:id="rId1"/>
    <sheet name="Introdotti(Mag-Malta)" sheetId="2" r:id="rId2"/>
    <sheet name="Decizi(Mag-Malta)" sheetId="3" r:id="rId3"/>
    <sheet name="Pendenti(Mag-Malta)" sheetId="4" r:id="rId4"/>
    <sheet name="J. Demicoli" sheetId="5" state="hidden" r:id="rId5"/>
    <sheet name="Vella G." sheetId="6" state="hidden" r:id="rId6"/>
    <sheet name="Depasquale F." sheetId="7" state="hidden" r:id="rId7"/>
    <sheet name="Astrid-May Grima" sheetId="8" state="hidden" r:id="rId8"/>
    <sheet name="Farrugia Frendo C." sheetId="9" state="hidden" r:id="rId9"/>
    <sheet name="Micallef Stafrace Y." sheetId="10" state="hidden" r:id="rId10"/>
    <sheet name="Demicoli A." sheetId="11" state="hidden" r:id="rId11"/>
    <sheet name="Farrugia M." sheetId="12" state="hidden" r:id="rId12"/>
    <sheet name="mag. 1" sheetId="13" state="hidden" r:id="rId13"/>
    <sheet name="Simone Grech" sheetId="14" state="hidden" r:id="rId14"/>
    <sheet name="J. Mifsud" sheetId="15" state="hidden" r:id="rId15"/>
    <sheet name="Clarke D." sheetId="16" state="hidden" r:id="rId16"/>
    <sheet name="Farrugia I." sheetId="17" state="hidden" r:id="rId17"/>
    <sheet name="M. Vella" sheetId="18" state="hidden" r:id="rId18"/>
    <sheet name="mag. 2" sheetId="19" state="hidden" r:id="rId19"/>
    <sheet name="mag. 3" sheetId="20" state="hidden" r:id="rId20"/>
    <sheet name="Stafrace Zammit C." sheetId="21" state="hidden" r:id="rId21"/>
    <sheet name="Camilleri N." sheetId="22" state="hidden" r:id="rId22"/>
    <sheet name="Galea Sciberras N." sheetId="23" state="hidden" r:id="rId23"/>
    <sheet name="Bugeja A." sheetId="24" state="hidden" r:id="rId24"/>
    <sheet name="Galea C." sheetId="25" state="hidden" r:id="rId25"/>
    <sheet name="Frendo Dimech D." sheetId="26" state="hidden" r:id="rId26"/>
    <sheet name="Rachel Montebello" sheetId="27" state="hidden" r:id="rId27"/>
    <sheet name="Kriminal (Superjuri)" sheetId="28" state="hidden" r:id="rId28"/>
    <sheet name="Kriminal (Appelli Superjuri)" sheetId="29" state="hidden" r:id="rId29"/>
    <sheet name="Kriminal (Appelli Inferjuri)" sheetId="30" state="hidden" r:id="rId30"/>
  </sheets>
  <externalReferences>
    <externalReference r:id="rId33"/>
    <externalReference r:id="rId34"/>
    <externalReference r:id="rId35"/>
    <externalReference r:id="rId36"/>
  </externalReferences>
  <definedNames>
    <definedName name="_xlnm.Print_Area" localSheetId="22">'Galea Sciberras N.'!$A$2:$Y$59</definedName>
    <definedName name="_xlnm.Print_Titles" localSheetId="0">'Kriminal'!$1:$10</definedName>
  </definedNames>
  <calcPr fullCalcOnLoad="1"/>
</workbook>
</file>

<file path=xl/sharedStrings.xml><?xml version="1.0" encoding="utf-8"?>
<sst xmlns="http://schemas.openxmlformats.org/spreadsheetml/2006/main" count="1436" uniqueCount="214">
  <si>
    <t>Rapport migbur manwalment</t>
  </si>
  <si>
    <t>Pendenti</t>
  </si>
  <si>
    <t>Introdotti</t>
  </si>
  <si>
    <t>Maqtugha</t>
  </si>
  <si>
    <t>Trasferiti</t>
  </si>
  <si>
    <t>Bilanc</t>
  </si>
  <si>
    <t>Qorti Tal-Magistrati (Malta)</t>
  </si>
  <si>
    <t>Total</t>
  </si>
  <si>
    <t>Dwana</t>
  </si>
  <si>
    <t>Sanita'</t>
  </si>
  <si>
    <t>Qorti Tal-Magistrati (Kriminal)</t>
  </si>
  <si>
    <t>Mhux Applikabbli</t>
  </si>
  <si>
    <t>Deputat Registratur</t>
  </si>
  <si>
    <t>Sine Die</t>
  </si>
  <si>
    <t>Illum</t>
  </si>
  <si>
    <t>Qorti Kriminali</t>
  </si>
  <si>
    <t>Qorti tal-Appelli Kriminali (Appelli minn Gurijiet)</t>
  </si>
  <si>
    <t>Qorti tal-Appelli Kriminali (Appelli mill-Qorti tal-Magistrati)</t>
  </si>
  <si>
    <t>Attivi</t>
  </si>
  <si>
    <t>Inkjesti</t>
  </si>
  <si>
    <t>Distrett</t>
  </si>
  <si>
    <t>Totals</t>
  </si>
  <si>
    <t>%ages</t>
  </si>
  <si>
    <t>Sub Totals</t>
  </si>
  <si>
    <t>Sub %ages</t>
  </si>
  <si>
    <t>Decizi/</t>
  </si>
  <si>
    <t>Maghluqa</t>
  </si>
  <si>
    <t>+</t>
  </si>
  <si>
    <t>-</t>
  </si>
  <si>
    <t>Sine</t>
  </si>
  <si>
    <t>Die</t>
  </si>
  <si>
    <t>Niccertifika din l-informazzjoni bhala korretta.</t>
  </si>
  <si>
    <t>Sommarji</t>
  </si>
  <si>
    <t>Kumpilazzjonijiet</t>
  </si>
  <si>
    <t>VAT</t>
  </si>
  <si>
    <t>ETC</t>
  </si>
  <si>
    <t>DLE</t>
  </si>
  <si>
    <t>ALE</t>
  </si>
  <si>
    <t>PA</t>
  </si>
  <si>
    <t>Traffiku</t>
  </si>
  <si>
    <t>Kollizjonijiet</t>
  </si>
  <si>
    <t>Kariga</t>
  </si>
  <si>
    <t>Firma</t>
  </si>
  <si>
    <t>Timbru</t>
  </si>
  <si>
    <t>Magistrat Dr. Anthony Micallef Trigona LL.D., Mag. Juris (EU Law)</t>
  </si>
  <si>
    <t>Magistrat Dr. Consuelo Scerri Herrera LL.D.</t>
  </si>
  <si>
    <t>Rapport Ghax-Xahar ta'</t>
  </si>
  <si>
    <t>Trsf. +</t>
  </si>
  <si>
    <t>Trsf. -</t>
  </si>
  <si>
    <t>Qrati Kriminali</t>
  </si>
  <si>
    <t>Rapport Ta' Statistika</t>
  </si>
  <si>
    <t>Statistika Ghal</t>
  </si>
  <si>
    <t>Qorti tal-Appelli Kriminali (Superjuri)</t>
  </si>
  <si>
    <t>Qorti tal-Appelli Kriminali (Inferjuri)</t>
  </si>
  <si>
    <t>Total Malta</t>
  </si>
  <si>
    <t>Total Ghawdex</t>
  </si>
  <si>
    <t>(Gurisdizzjoni Kriminali)</t>
  </si>
  <si>
    <t>Kawzi Introdotti</t>
  </si>
  <si>
    <t>Kawzi Pendenti</t>
  </si>
  <si>
    <t>Kawzi Decizi</t>
  </si>
  <si>
    <t>Mhux Assenjati</t>
  </si>
  <si>
    <t>Magistrat Dr. Antonio Giovanni Vella LL.D.</t>
  </si>
  <si>
    <t>DIN IL-FORMOLA GHANDHA TASAL GHANDI FL-EWWEL GIMGHA TA' XOGHOL TA' KULL XAHAR.</t>
  </si>
  <si>
    <t>Minorenni</t>
  </si>
  <si>
    <t>Sahha u Sigurta</t>
  </si>
  <si>
    <t>Qorti tal-Familja</t>
  </si>
  <si>
    <t>DIN IL-FORMOLA GHANDHA TASAL GHANDI FL-EWWEL JUMGIMGHA TA' XOGHOL TA' KULL XAHAR.</t>
  </si>
  <si>
    <t>Magistrat Dr. Audrey Demicoli LL.D.</t>
  </si>
  <si>
    <t>Magistrat Dr. Doreen Clarke LL.D.</t>
  </si>
  <si>
    <t>Demicoli A.</t>
  </si>
  <si>
    <t>Clarke</t>
  </si>
  <si>
    <t>ECO Tax</t>
  </si>
  <si>
    <r>
      <t xml:space="preserve">Iz-zamma korretta, gbir u rappurtar ta' l-istatistika mitluba hi responsabbilta' tad-Deputat Registratur.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>L-informazzjoni mitluba ghandha timtela kollha kemm hi.</t>
    </r>
    <r>
      <rPr>
        <sz val="4"/>
        <rFont val="Arial"/>
        <family val="2"/>
      </rPr>
      <t xml:space="preserve">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 xml:space="preserve">Meta jkun hemm xi taqsima li ma tinhadimx mill-awla nizzel "nil".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 xml:space="preserve">Jekk ikun hemm xi informazzjoni li ma tistax taghti ghax il-Magistrat ikun ordna mod iehor nizzel N/A.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 xml:space="preserve">Il-frazi "kawzi sommarji" jinkludu: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>-   kawzi "rese" sommarji;
-   kawzi sommarji fil-kompetenza normali tal-qorti u li mhux inkluzi fil-kategoriji ta' kawzi indikati aktar l-isfel;</t>
    </r>
  </si>
  <si>
    <r>
      <t xml:space="preserve">Iz-zamma korretta, gbir u rappurtar ta' l-istatistika mitluba hi responsabbilta' tad-Deputat Registratur.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>L-informazzjoni mitluba ghandha timtela kollha kemm hi.</t>
    </r>
    <r>
      <rPr>
        <sz val="4"/>
        <rFont val="Arial"/>
        <family val="2"/>
      </rPr>
      <t xml:space="preserve">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 xml:space="preserve">Meta jkun hemm xi taqsima li ma tinhadimx mill-awla nizzel "nil".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>Jekk ikun hemm xi inform</t>
    </r>
  </si>
  <si>
    <t>Direttur Qrati Kriminali</t>
  </si>
  <si>
    <t>ABIGAIL LOFARO</t>
  </si>
  <si>
    <t>ALBERT J. MAGRI</t>
  </si>
  <si>
    <t>ANNA FELICE</t>
  </si>
  <si>
    <t>ANTON DEPASQUALE</t>
  </si>
  <si>
    <t>CARMEL AGIUS</t>
  </si>
  <si>
    <t>DAVID SCICLUNA</t>
  </si>
  <si>
    <t>GEOFFREY VALENZIA</t>
  </si>
  <si>
    <t>GINO CAMILLERI</t>
  </si>
  <si>
    <t>JOSEPH A. FILLETTI</t>
  </si>
  <si>
    <t>JOSEPH AZZOPARDI</t>
  </si>
  <si>
    <t>JOSEPH D. CAMILLERI</t>
  </si>
  <si>
    <t>JOSEPH GALEA DEBONO</t>
  </si>
  <si>
    <t>JOSEPH R. MICALLEF</t>
  </si>
  <si>
    <t>JOSEPH ZAMMIT MC KEON</t>
  </si>
  <si>
    <t>LINO FARRUGIA SACCO</t>
  </si>
  <si>
    <t>MICHAEL MALLIA</t>
  </si>
  <si>
    <t>NOEL CUSCHIERI</t>
  </si>
  <si>
    <t>NOEL V. ARRIGO</t>
  </si>
  <si>
    <t>PHILIP SCIBERRAS</t>
  </si>
  <si>
    <t>RAYMOND C. PACE</t>
  </si>
  <si>
    <t>TONIO MALLIA</t>
  </si>
  <si>
    <t>VINCENT DE GAETANO</t>
  </si>
  <si>
    <t>ANTHONY ELLUL</t>
  </si>
  <si>
    <t>ANTONIO MICALLEF TRIGONA</t>
  </si>
  <si>
    <t>AUDREY DEMICOLI</t>
  </si>
  <si>
    <t>CLAIRE STAFRACE ZAMMIT</t>
  </si>
  <si>
    <t>CONSUELO-PILAR SCERRI HERRERA</t>
  </si>
  <si>
    <t>DENNIS MONTEBELLO</t>
  </si>
  <si>
    <t>DOREEN CLARKE</t>
  </si>
  <si>
    <t>EDWINA GRIMA</t>
  </si>
  <si>
    <t>GABRIELLA VELLA</t>
  </si>
  <si>
    <t>JACQUELINE PADOVANI</t>
  </si>
  <si>
    <t>JOSEPH CASSAR</t>
  </si>
  <si>
    <t>LAWRENCE QUINTANO</t>
  </si>
  <si>
    <t>MIRIAM HAYMAN</t>
  </si>
  <si>
    <t>PAUL COPPINI</t>
  </si>
  <si>
    <t>SAVIOUR DEMICOLI</t>
  </si>
  <si>
    <t>SILVIO MELI</t>
  </si>
  <si>
    <t>GRAZIO MERCIECA</t>
  </si>
  <si>
    <t>GRETA MIFSUD</t>
  </si>
  <si>
    <t>IAN SPITERI BAILEY</t>
  </si>
  <si>
    <t>JOSEPH BONNICI</t>
  </si>
  <si>
    <t>JOSEPH S. REFALO</t>
  </si>
  <si>
    <t>MARIA KARLSSON</t>
  </si>
  <si>
    <t>MARIO SCERRI</t>
  </si>
  <si>
    <t>PETER BORG COSTANZI</t>
  </si>
  <si>
    <t>RAPHAEL FENECH ADAMI</t>
  </si>
  <si>
    <t>VERONICA GALEA DEBONO</t>
  </si>
  <si>
    <t>VINCENT DE GAETANO (G)</t>
  </si>
  <si>
    <t>Magistrat Dr. Claire Stafrace Zammit B.A., LL.D.</t>
  </si>
  <si>
    <t>Iz-zamma korretta, gbir u rappurtar ta' l-istatistika mitluba hi responsabbilta' tad-Deputat Registratur.
L-informazzjoni mitluba ghandha timtela kollha kemm hi.
Meta jkun hemm xi taqsima li ma tinhadimx mill-awla nizzel "nil".
Jekk ikun hemm xi informazzjoni li ma tistax taghti ghax il-Magistrat ikun ordna mod iehor nizzel N/A.
Il-frazi "kawzi sommarji" jinkludu:
-   kawzi "rese" sommarji;
-   kawzi sommarji fil-kompetenza normali tal-qorti u li mhux inkluzi fil-kategoriji ta' kawzi indikati aktar l-isfel;</t>
  </si>
  <si>
    <t>Magistrat Dr. Gabriella Vella B.A., LL.D.</t>
  </si>
  <si>
    <t>Stafrace Zammit C.</t>
  </si>
  <si>
    <t>Vella G.</t>
  </si>
  <si>
    <t>Ri-introddoti</t>
  </si>
  <si>
    <t>Rogatorji</t>
  </si>
  <si>
    <t>Libelli</t>
  </si>
  <si>
    <t>Ksur Bail</t>
  </si>
  <si>
    <t>Income Tax</t>
  </si>
  <si>
    <t>Ri-</t>
  </si>
  <si>
    <t>Introddoti</t>
  </si>
  <si>
    <t xml:space="preserve">Magistrate Dr. Marse-Ann Farrugia </t>
  </si>
  <si>
    <t xml:space="preserve">MARSE-ANN FARRUGIA </t>
  </si>
  <si>
    <t>GOZO</t>
  </si>
  <si>
    <t>SILVIO CAMILLERI</t>
  </si>
  <si>
    <t>ANTHONY VELLA</t>
  </si>
  <si>
    <t>Camilleri Silvio (G)</t>
  </si>
  <si>
    <t>Camilleri Silvio</t>
  </si>
  <si>
    <t>Magistrat Dr. Francesco Depasquale LL.D.</t>
  </si>
  <si>
    <t>FRANCESCO DEPASQUALE</t>
  </si>
  <si>
    <t>JOSETTE DEMICOLI</t>
  </si>
  <si>
    <t>NEVILLE CAMILLERI</t>
  </si>
  <si>
    <t>Depasquale</t>
  </si>
  <si>
    <t>Iz-zamma korretta, gbir u rappurtar ta' l-istatistika mitluba hi responsabbilta' tad-Deputat Registratur.
L-informazzjoni mitluba ghandha timtela kollha kemm hi.
Meta jkun hemm xi taqsima li ma tinhadimx mill-awla nizzel "nil".
Jekk ikun hemm xi inform</t>
  </si>
  <si>
    <t>Magistrat Dr. Neville Camilleri LL.D.</t>
  </si>
  <si>
    <t>Camilleri N.</t>
  </si>
  <si>
    <t>CAROL PERALTA</t>
  </si>
  <si>
    <t>Magistrat Dr. Ian Farrugia LL.D.</t>
  </si>
  <si>
    <t>IAN FARRUGIA</t>
  </si>
  <si>
    <t>Farrugia M.</t>
  </si>
  <si>
    <t>Farrugia I.</t>
  </si>
  <si>
    <t>NATASHA GALEA SCIBERRAS</t>
  </si>
  <si>
    <t>Galea Sciberras N.</t>
  </si>
  <si>
    <t>Magistrat Dr. Natasha Galea Sciberras LL.D.</t>
  </si>
  <si>
    <t>Qorti tal-Magistrati - Malta</t>
  </si>
  <si>
    <t>Antonio Mizzi</t>
  </si>
  <si>
    <t>Magistrat Dr. Aaron Bugeja LL.D.</t>
  </si>
  <si>
    <t>Magistrat Dr. Charmaine Galea LL.D.</t>
  </si>
  <si>
    <t>AARON BUGEJA</t>
  </si>
  <si>
    <t>CHARMAINE GALEA</t>
  </si>
  <si>
    <t>Bugeja A.</t>
  </si>
  <si>
    <t>Galea C.</t>
  </si>
  <si>
    <t>Antonio Mizzi (G)</t>
  </si>
  <si>
    <t xml:space="preserve"> </t>
  </si>
  <si>
    <t>Imħ. Mizzi Antonio (G)</t>
  </si>
  <si>
    <t>GIOVANNI GRIXTI</t>
  </si>
  <si>
    <t>ANTONIO MIZZI</t>
  </si>
  <si>
    <t>Magistrat Dr. J. Demicoli LL.D.</t>
  </si>
  <si>
    <t>JOANNE VELLA CUSCHIERI</t>
  </si>
  <si>
    <t>Demicoli. J</t>
  </si>
  <si>
    <t>JOSEPH MIFSUD</t>
  </si>
  <si>
    <t>MONICA VELLA</t>
  </si>
  <si>
    <t>J. Mifsud</t>
  </si>
  <si>
    <t>M. Vella</t>
  </si>
  <si>
    <t>Maġ. Dr. Joseph. Mifsud LL.D</t>
  </si>
  <si>
    <t>Magistrat Dr. Monica Vella LL.D.</t>
  </si>
  <si>
    <t>GIOV. GRIXTI</t>
  </si>
  <si>
    <t>Edwina Grima</t>
  </si>
  <si>
    <t>Giov. Grixti</t>
  </si>
  <si>
    <t>Magistrat Dr. Donatella Frendo Dimech LL.D.</t>
  </si>
  <si>
    <t>DONATELLA FRENDO DIMECH</t>
  </si>
  <si>
    <t>Frendo Dimech D.</t>
  </si>
  <si>
    <t>CAROLINE FARRUGIA FRENDO</t>
  </si>
  <si>
    <t>Magistrat Dr. Caroline Farrugia Frendo LL.D</t>
  </si>
  <si>
    <t>Farrugia Frendo C.</t>
  </si>
  <si>
    <t>Magistrat Dr. Grazio Mercieca LL.D</t>
  </si>
  <si>
    <t>Magistrat Dr. Yana Micallef Stafrace LL.D.</t>
  </si>
  <si>
    <t>YANA MICALLEF STAFRACE</t>
  </si>
  <si>
    <t>Y. Micallef Stafrace</t>
  </si>
  <si>
    <t>Imh. Giov. Grixti (G)</t>
  </si>
  <si>
    <t>Giov. Grixti (G)</t>
  </si>
  <si>
    <t>Direttur Qrati Micallef Stafrace Y.i</t>
  </si>
  <si>
    <t xml:space="preserve">  1 Azzopardi Joseph</t>
  </si>
  <si>
    <t>Giovanni Grixti</t>
  </si>
  <si>
    <t>L-Unur Tieghu Joseph Azzopardi, President</t>
  </si>
  <si>
    <t>ASTRID-MAY GRIMA</t>
  </si>
  <si>
    <t>SIMONE GRECH</t>
  </si>
  <si>
    <t>RACHEL MONTEBELLO</t>
  </si>
  <si>
    <t>Magistrat Dr. Astrid-May Grima LL.D.</t>
  </si>
  <si>
    <t>Magistrat Dr.Simone Grech LL.D</t>
  </si>
  <si>
    <t>Magistrat Dr. Rachel Montebello LL.D.</t>
  </si>
  <si>
    <t>Grima A. M.</t>
  </si>
  <si>
    <t>Grech Simone</t>
  </si>
  <si>
    <t>Montebello R.</t>
  </si>
  <si>
    <t>Grech S.</t>
  </si>
  <si>
    <t>Consuelo Scerri Herrera</t>
  </si>
  <si>
    <t>Direttur Qrati Rachel Montebelloi</t>
  </si>
  <si>
    <t>C. Scerri Herrera</t>
  </si>
  <si>
    <t>Jannar 2019</t>
  </si>
</sst>
</file>

<file path=xl/styles.xml><?xml version="1.0" encoding="utf-8"?>
<styleSheet xmlns="http://schemas.openxmlformats.org/spreadsheetml/2006/main">
  <numFmts count="24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#0.0%"/>
    <numFmt numFmtId="179" formatCode="#,###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i/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4"/>
      <name val="Arial"/>
      <family val="2"/>
    </font>
    <font>
      <sz val="2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/>
      <right style="medium"/>
      <top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/>
      <right/>
      <top style="hair"/>
      <bottom style="hair"/>
    </border>
    <border>
      <left/>
      <right/>
      <top style="thin"/>
      <bottom style="double"/>
    </border>
    <border>
      <left style="thin"/>
      <right style="thin"/>
      <top style="thin"/>
      <bottom/>
    </border>
    <border>
      <left style="medium"/>
      <right style="medium"/>
      <top style="medium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medium"/>
    </border>
    <border>
      <left style="medium"/>
      <right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12">
    <xf numFmtId="0" fontId="0" fillId="0" borderId="0" xfId="0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8" fillId="0" borderId="15" xfId="0" applyFont="1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vertical="top" wrapText="1"/>
      <protection/>
    </xf>
    <xf numFmtId="0" fontId="0" fillId="0" borderId="17" xfId="0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Border="1" applyAlignment="1" applyProtection="1">
      <alignment horizontal="right"/>
      <protection/>
    </xf>
    <xf numFmtId="0" fontId="0" fillId="0" borderId="19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0" fillId="33" borderId="25" xfId="0" applyFill="1" applyBorder="1" applyAlignment="1" applyProtection="1">
      <alignment/>
      <protection locked="0"/>
    </xf>
    <xf numFmtId="0" fontId="0" fillId="33" borderId="27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13" fillId="0" borderId="15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 locked="0"/>
    </xf>
    <xf numFmtId="179" fontId="0" fillId="0" borderId="0" xfId="0" applyNumberFormat="1" applyBorder="1" applyAlignment="1" applyProtection="1">
      <alignment/>
      <protection/>
    </xf>
    <xf numFmtId="179" fontId="0" fillId="0" borderId="28" xfId="0" applyNumberFormat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8" fillId="0" borderId="15" xfId="0" applyFont="1" applyBorder="1" applyAlignment="1" applyProtection="1">
      <alignment horizontal="left" vertical="center"/>
      <protection/>
    </xf>
    <xf numFmtId="0" fontId="0" fillId="33" borderId="25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18" fillId="0" borderId="17" xfId="0" applyFont="1" applyBorder="1" applyAlignment="1" applyProtection="1">
      <alignment/>
      <protection/>
    </xf>
    <xf numFmtId="0" fontId="18" fillId="0" borderId="0" xfId="0" applyFont="1" applyBorder="1" applyAlignment="1" applyProtection="1">
      <alignment/>
      <protection/>
    </xf>
    <xf numFmtId="0" fontId="18" fillId="0" borderId="18" xfId="0" applyFont="1" applyBorder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0" fillId="33" borderId="25" xfId="0" applyFill="1" applyBorder="1" applyAlignment="1" applyProtection="1" quotePrefix="1">
      <alignment/>
      <protection/>
    </xf>
    <xf numFmtId="49" fontId="3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horizontal="center"/>
      <protection/>
    </xf>
    <xf numFmtId="0" fontId="10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horizontal="left" vertical="top" wrapText="1"/>
      <protection/>
    </xf>
    <xf numFmtId="0" fontId="0" fillId="0" borderId="0" xfId="0" applyAlignment="1" applyProtection="1">
      <alignment vertical="top" wrapText="1"/>
      <protection/>
    </xf>
    <xf numFmtId="0" fontId="9" fillId="0" borderId="0" xfId="0" applyFont="1" applyAlignment="1" applyProtection="1">
      <alignment horizontal="center"/>
      <protection/>
    </xf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/>
    </xf>
    <xf numFmtId="0" fontId="0" fillId="0" borderId="10" xfId="0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right"/>
      <protection hidden="1"/>
    </xf>
    <xf numFmtId="49" fontId="3" fillId="0" borderId="10" xfId="0" applyNumberFormat="1" applyFont="1" applyBorder="1" applyAlignment="1" applyProtection="1">
      <alignment horizontal="left"/>
      <protection hidden="1" locked="0"/>
    </xf>
    <xf numFmtId="0" fontId="0" fillId="0" borderId="10" xfId="0" applyFont="1" applyBorder="1" applyAlignment="1" applyProtection="1">
      <alignment/>
      <protection hidden="1"/>
    </xf>
    <xf numFmtId="0" fontId="0" fillId="0" borderId="10" xfId="0" applyBorder="1" applyAlignment="1" applyProtection="1">
      <alignment horizontal="right"/>
      <protection hidden="1"/>
    </xf>
    <xf numFmtId="0" fontId="0" fillId="0" borderId="0" xfId="0" applyFont="1" applyAlignment="1" applyProtection="1">
      <alignment/>
      <protection hidden="1"/>
    </xf>
    <xf numFmtId="0" fontId="2" fillId="0" borderId="0" xfId="0" applyFont="1" applyBorder="1" applyAlignment="1" applyProtection="1">
      <alignment horizontal="left" vertical="top" wrapText="1"/>
      <protection hidden="1"/>
    </xf>
    <xf numFmtId="0" fontId="0" fillId="0" borderId="0" xfId="0" applyBorder="1" applyAlignment="1" applyProtection="1">
      <alignment/>
      <protection hidden="1"/>
    </xf>
    <xf numFmtId="0" fontId="14" fillId="34" borderId="29" xfId="0" applyFont="1" applyFill="1" applyBorder="1" applyAlignment="1" applyProtection="1">
      <alignment horizontal="center"/>
      <protection hidden="1"/>
    </xf>
    <xf numFmtId="0" fontId="14" fillId="34" borderId="12" xfId="0" applyFont="1" applyFill="1" applyBorder="1" applyAlignment="1" applyProtection="1">
      <alignment horizontal="center"/>
      <protection hidden="1"/>
    </xf>
    <xf numFmtId="0" fontId="14" fillId="34" borderId="11" xfId="0" applyFont="1" applyFill="1" applyBorder="1" applyAlignment="1" applyProtection="1">
      <alignment horizontal="center"/>
      <protection hidden="1"/>
    </xf>
    <xf numFmtId="0" fontId="14" fillId="34" borderId="30" xfId="0" applyFont="1" applyFill="1" applyBorder="1" applyAlignment="1" applyProtection="1">
      <alignment horizontal="center"/>
      <protection hidden="1"/>
    </xf>
    <xf numFmtId="0" fontId="14" fillId="34" borderId="31" xfId="0" applyFont="1" applyFill="1" applyBorder="1" applyAlignment="1" applyProtection="1">
      <alignment horizontal="center"/>
      <protection hidden="1"/>
    </xf>
    <xf numFmtId="0" fontId="8" fillId="34" borderId="10" xfId="0" applyFont="1" applyFill="1" applyBorder="1" applyAlignment="1" applyProtection="1">
      <alignment horizontal="center"/>
      <protection hidden="1"/>
    </xf>
    <xf numFmtId="0" fontId="14" fillId="34" borderId="32" xfId="0" applyFont="1" applyFill="1" applyBorder="1" applyAlignment="1" applyProtection="1">
      <alignment horizontal="center"/>
      <protection hidden="1"/>
    </xf>
    <xf numFmtId="0" fontId="14" fillId="34" borderId="33" xfId="0" applyFont="1" applyFill="1" applyBorder="1" applyAlignment="1" applyProtection="1">
      <alignment horizontal="center"/>
      <protection hidden="1"/>
    </xf>
    <xf numFmtId="0" fontId="14" fillId="35" borderId="29" xfId="0" applyFont="1" applyFill="1" applyBorder="1" applyAlignment="1" applyProtection="1">
      <alignment horizontal="center"/>
      <protection hidden="1"/>
    </xf>
    <xf numFmtId="0" fontId="14" fillId="35" borderId="12" xfId="0" applyFont="1" applyFill="1" applyBorder="1" applyAlignment="1" applyProtection="1">
      <alignment horizontal="center"/>
      <protection hidden="1"/>
    </xf>
    <xf numFmtId="0" fontId="14" fillId="35" borderId="11" xfId="0" applyFont="1" applyFill="1" applyBorder="1" applyAlignment="1" applyProtection="1">
      <alignment horizontal="center"/>
      <protection hidden="1"/>
    </xf>
    <xf numFmtId="0" fontId="14" fillId="35" borderId="34" xfId="0" applyFont="1" applyFill="1" applyBorder="1" applyAlignment="1" applyProtection="1">
      <alignment horizontal="center"/>
      <protection hidden="1"/>
    </xf>
    <xf numFmtId="0" fontId="14" fillId="35" borderId="35" xfId="0" applyFont="1" applyFill="1" applyBorder="1" applyAlignment="1" applyProtection="1">
      <alignment horizontal="center"/>
      <protection hidden="1"/>
    </xf>
    <xf numFmtId="0" fontId="8" fillId="35" borderId="0" xfId="0" applyFont="1" applyFill="1" applyBorder="1" applyAlignment="1" applyProtection="1">
      <alignment horizontal="center"/>
      <protection hidden="1"/>
    </xf>
    <xf numFmtId="0" fontId="14" fillId="35" borderId="17" xfId="0" applyFont="1" applyFill="1" applyBorder="1" applyAlignment="1" applyProtection="1">
      <alignment horizontal="center"/>
      <protection hidden="1"/>
    </xf>
    <xf numFmtId="0" fontId="0" fillId="0" borderId="35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17" xfId="0" applyBorder="1" applyAlignment="1" applyProtection="1">
      <alignment horizontal="center"/>
      <protection hidden="1"/>
    </xf>
    <xf numFmtId="0" fontId="2" fillId="35" borderId="34" xfId="0" applyFont="1" applyFill="1" applyBorder="1" applyAlignment="1" applyProtection="1">
      <alignment horizontal="center"/>
      <protection hidden="1"/>
    </xf>
    <xf numFmtId="0" fontId="0" fillId="34" borderId="36" xfId="0" applyFill="1" applyBorder="1" applyAlignment="1" applyProtection="1">
      <alignment/>
      <protection hidden="1"/>
    </xf>
    <xf numFmtId="0" fontId="0" fillId="34" borderId="37" xfId="0" applyFill="1" applyBorder="1" applyAlignment="1" applyProtection="1">
      <alignment/>
      <protection hidden="1"/>
    </xf>
    <xf numFmtId="0" fontId="2" fillId="34" borderId="37" xfId="0" applyFont="1" applyFill="1" applyBorder="1" applyAlignment="1" applyProtection="1">
      <alignment horizontal="right"/>
      <protection hidden="1"/>
    </xf>
    <xf numFmtId="0" fontId="2" fillId="34" borderId="38" xfId="0" applyFont="1" applyFill="1" applyBorder="1" applyAlignment="1" applyProtection="1">
      <alignment horizontal="center"/>
      <protection hidden="1"/>
    </xf>
    <xf numFmtId="0" fontId="2" fillId="34" borderId="37" xfId="0" applyFont="1" applyFill="1" applyBorder="1" applyAlignment="1" applyProtection="1">
      <alignment horizontal="center"/>
      <protection hidden="1"/>
    </xf>
    <xf numFmtId="0" fontId="2" fillId="34" borderId="36" xfId="0" applyFont="1" applyFill="1" applyBorder="1" applyAlignment="1" applyProtection="1">
      <alignment horizontal="center"/>
      <protection hidden="1"/>
    </xf>
    <xf numFmtId="0" fontId="2" fillId="34" borderId="39" xfId="0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34" xfId="0" applyBorder="1" applyAlignment="1" applyProtection="1">
      <alignment horizontal="center"/>
      <protection hidden="1"/>
    </xf>
    <xf numFmtId="0" fontId="14" fillId="35" borderId="0" xfId="0" applyFont="1" applyFill="1" applyBorder="1" applyAlignment="1" applyProtection="1">
      <alignment horizontal="center"/>
      <protection hidden="1"/>
    </xf>
    <xf numFmtId="0" fontId="0" fillId="0" borderId="17" xfId="0" applyBorder="1" applyAlignment="1" applyProtection="1">
      <alignment/>
      <protection hidden="1"/>
    </xf>
    <xf numFmtId="0" fontId="0" fillId="0" borderId="34" xfId="0" applyBorder="1" applyAlignment="1" applyProtection="1">
      <alignment/>
      <protection hidden="1"/>
    </xf>
    <xf numFmtId="0" fontId="8" fillId="0" borderId="0" xfId="0" applyFont="1" applyBorder="1" applyAlignment="1" applyProtection="1">
      <alignment/>
      <protection hidden="1"/>
    </xf>
    <xf numFmtId="0" fontId="8" fillId="0" borderId="0" xfId="0" applyFont="1" applyBorder="1" applyAlignment="1" applyProtection="1">
      <alignment/>
      <protection hidden="1"/>
    </xf>
    <xf numFmtId="0" fontId="15" fillId="0" borderId="0" xfId="0" applyFont="1" applyBorder="1" applyAlignment="1" applyProtection="1">
      <alignment horizontal="right"/>
      <protection hidden="1"/>
    </xf>
    <xf numFmtId="0" fontId="0" fillId="36" borderId="38" xfId="0" applyFill="1" applyBorder="1" applyAlignment="1" applyProtection="1">
      <alignment horizontal="center"/>
      <protection hidden="1"/>
    </xf>
    <xf numFmtId="0" fontId="0" fillId="36" borderId="37" xfId="0" applyFill="1" applyBorder="1" applyAlignment="1" applyProtection="1">
      <alignment horizontal="center"/>
      <protection hidden="1"/>
    </xf>
    <xf numFmtId="0" fontId="0" fillId="36" borderId="36" xfId="0" applyFill="1" applyBorder="1" applyAlignment="1" applyProtection="1">
      <alignment horizontal="center"/>
      <protection hidden="1"/>
    </xf>
    <xf numFmtId="0" fontId="2" fillId="36" borderId="39" xfId="0" applyFont="1" applyFill="1" applyBorder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Border="1" applyAlignment="1" applyProtection="1">
      <alignment horizontal="right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 horizontal="right"/>
      <protection hidden="1"/>
    </xf>
    <xf numFmtId="0" fontId="2" fillId="0" borderId="35" xfId="0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2" fillId="0" borderId="17" xfId="0" applyFont="1" applyFill="1" applyBorder="1" applyAlignment="1" applyProtection="1">
      <alignment horizontal="center"/>
      <protection hidden="1"/>
    </xf>
    <xf numFmtId="0" fontId="2" fillId="0" borderId="34" xfId="0" applyFont="1" applyFill="1" applyBorder="1" applyAlignment="1" applyProtection="1">
      <alignment horizontal="center"/>
      <protection hidden="1"/>
    </xf>
    <xf numFmtId="0" fontId="0" fillId="0" borderId="35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0" fillId="36" borderId="29" xfId="0" applyFill="1" applyBorder="1" applyAlignment="1" applyProtection="1">
      <alignment horizontal="center"/>
      <protection hidden="1"/>
    </xf>
    <xf numFmtId="0" fontId="0" fillId="36" borderId="12" xfId="0" applyFill="1" applyBorder="1" applyAlignment="1" applyProtection="1">
      <alignment horizontal="center"/>
      <protection hidden="1"/>
    </xf>
    <xf numFmtId="0" fontId="0" fillId="36" borderId="11" xfId="0" applyFill="1" applyBorder="1" applyAlignment="1" applyProtection="1">
      <alignment horizontal="center"/>
      <protection hidden="1"/>
    </xf>
    <xf numFmtId="0" fontId="2" fillId="36" borderId="40" xfId="0" applyFont="1" applyFill="1" applyBorder="1" applyAlignment="1" applyProtection="1">
      <alignment horizontal="center"/>
      <protection hidden="1"/>
    </xf>
    <xf numFmtId="0" fontId="19" fillId="34" borderId="37" xfId="0" applyFont="1" applyFill="1" applyBorder="1" applyAlignment="1" applyProtection="1">
      <alignment horizontal="right"/>
      <protection hidden="1"/>
    </xf>
    <xf numFmtId="0" fontId="2" fillId="34" borderId="41" xfId="0" applyFont="1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16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15" fillId="0" borderId="0" xfId="0" applyFont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0" fillId="36" borderId="36" xfId="0" applyFill="1" applyBorder="1" applyAlignment="1" applyProtection="1">
      <alignment horizontal="center" vertical="center" textRotation="90"/>
      <protection hidden="1"/>
    </xf>
    <xf numFmtId="0" fontId="0" fillId="36" borderId="37" xfId="0" applyFill="1" applyBorder="1" applyAlignment="1" applyProtection="1">
      <alignment horizontal="center" vertical="center" textRotation="90"/>
      <protection hidden="1"/>
    </xf>
    <xf numFmtId="0" fontId="0" fillId="36" borderId="37" xfId="0" applyFont="1" applyFill="1" applyBorder="1" applyAlignment="1" applyProtection="1">
      <alignment horizontal="center" vertical="center" textRotation="90"/>
      <protection hidden="1"/>
    </xf>
    <xf numFmtId="0" fontId="0" fillId="36" borderId="37" xfId="0" applyFont="1" applyFill="1" applyBorder="1" applyAlignment="1" applyProtection="1">
      <alignment horizontal="center" vertical="center" textRotation="90"/>
      <protection hidden="1"/>
    </xf>
    <xf numFmtId="0" fontId="2" fillId="36" borderId="38" xfId="0" applyFont="1" applyFill="1" applyBorder="1" applyAlignment="1" applyProtection="1">
      <alignment horizontal="center" vertical="center" textRotation="90"/>
      <protection hidden="1"/>
    </xf>
    <xf numFmtId="0" fontId="2" fillId="34" borderId="37" xfId="0" applyFont="1" applyFill="1" applyBorder="1" applyAlignment="1" applyProtection="1">
      <alignment horizontal="center" vertical="center" textRotation="90"/>
      <protection hidden="1"/>
    </xf>
    <xf numFmtId="0" fontId="0" fillId="34" borderId="38" xfId="0" applyFill="1" applyBorder="1" applyAlignment="1" applyProtection="1">
      <alignment horizontal="center" vertical="center" textRotation="90"/>
      <protection hidden="1"/>
    </xf>
    <xf numFmtId="0" fontId="0" fillId="34" borderId="42" xfId="0" applyFill="1" applyBorder="1" applyAlignment="1" applyProtection="1">
      <alignment horizontal="center" vertical="center" textRotation="90"/>
      <protection hidden="1"/>
    </xf>
    <xf numFmtId="0" fontId="0" fillId="36" borderId="29" xfId="0" applyFill="1" applyBorder="1" applyAlignment="1" applyProtection="1">
      <alignment/>
      <protection hidden="1"/>
    </xf>
    <xf numFmtId="0" fontId="6" fillId="35" borderId="11" xfId="0" applyFont="1" applyFill="1" applyBorder="1" applyAlignment="1" applyProtection="1">
      <alignment horizontal="center"/>
      <protection hidden="1"/>
    </xf>
    <xf numFmtId="0" fontId="6" fillId="35" borderId="12" xfId="0" applyFont="1" applyFill="1" applyBorder="1" applyAlignment="1" applyProtection="1">
      <alignment horizontal="center"/>
      <protection hidden="1"/>
    </xf>
    <xf numFmtId="0" fontId="6" fillId="35" borderId="0" xfId="0" applyFont="1" applyFill="1" applyBorder="1" applyAlignment="1" applyProtection="1">
      <alignment horizontal="center"/>
      <protection hidden="1"/>
    </xf>
    <xf numFmtId="0" fontId="9" fillId="36" borderId="29" xfId="0" applyFont="1" applyFill="1" applyBorder="1" applyAlignment="1" applyProtection="1">
      <alignment horizontal="center"/>
      <protection hidden="1"/>
    </xf>
    <xf numFmtId="178" fontId="6" fillId="34" borderId="11" xfId="0" applyNumberFormat="1" applyFont="1" applyFill="1" applyBorder="1" applyAlignment="1" applyProtection="1">
      <alignment horizontal="center"/>
      <protection hidden="1"/>
    </xf>
    <xf numFmtId="0" fontId="6" fillId="34" borderId="29" xfId="0" applyFont="1" applyFill="1" applyBorder="1" applyAlignment="1" applyProtection="1">
      <alignment horizontal="center"/>
      <protection hidden="1"/>
    </xf>
    <xf numFmtId="0" fontId="6" fillId="34" borderId="43" xfId="0" applyFont="1" applyFill="1" applyBorder="1" applyAlignment="1" applyProtection="1">
      <alignment horizontal="center"/>
      <protection hidden="1"/>
    </xf>
    <xf numFmtId="0" fontId="0" fillId="36" borderId="35" xfId="0" applyFill="1" applyBorder="1" applyAlignment="1" applyProtection="1">
      <alignment/>
      <protection hidden="1"/>
    </xf>
    <xf numFmtId="0" fontId="6" fillId="35" borderId="17" xfId="0" applyFont="1" applyFill="1" applyBorder="1" applyAlignment="1" applyProtection="1">
      <alignment horizontal="center"/>
      <protection hidden="1"/>
    </xf>
    <xf numFmtId="0" fontId="9" fillId="36" borderId="35" xfId="0" applyFont="1" applyFill="1" applyBorder="1" applyAlignment="1" applyProtection="1">
      <alignment horizontal="center"/>
      <protection hidden="1"/>
    </xf>
    <xf numFmtId="178" fontId="6" fillId="34" borderId="17" xfId="0" applyNumberFormat="1" applyFont="1" applyFill="1" applyBorder="1" applyAlignment="1" applyProtection="1">
      <alignment horizontal="center"/>
      <protection hidden="1"/>
    </xf>
    <xf numFmtId="0" fontId="6" fillId="34" borderId="35" xfId="0" applyFont="1" applyFill="1" applyBorder="1" applyAlignment="1" applyProtection="1">
      <alignment horizontal="center"/>
      <protection hidden="1"/>
    </xf>
    <xf numFmtId="0" fontId="6" fillId="34" borderId="44" xfId="0" applyFont="1" applyFill="1" applyBorder="1" applyAlignment="1" applyProtection="1">
      <alignment horizontal="center"/>
      <protection hidden="1"/>
    </xf>
    <xf numFmtId="0" fontId="0" fillId="36" borderId="31" xfId="0" applyFill="1" applyBorder="1" applyAlignment="1" applyProtection="1">
      <alignment/>
      <protection hidden="1"/>
    </xf>
    <xf numFmtId="0" fontId="6" fillId="35" borderId="32" xfId="0" applyFont="1" applyFill="1" applyBorder="1" applyAlignment="1" applyProtection="1">
      <alignment horizontal="center"/>
      <protection hidden="1"/>
    </xf>
    <xf numFmtId="0" fontId="6" fillId="35" borderId="10" xfId="0" applyFont="1" applyFill="1" applyBorder="1" applyAlignment="1" applyProtection="1">
      <alignment horizontal="center"/>
      <protection hidden="1"/>
    </xf>
    <xf numFmtId="0" fontId="9" fillId="36" borderId="31" xfId="0" applyFont="1" applyFill="1" applyBorder="1" applyAlignment="1" applyProtection="1">
      <alignment horizontal="center"/>
      <protection hidden="1"/>
    </xf>
    <xf numFmtId="178" fontId="6" fillId="34" borderId="32" xfId="0" applyNumberFormat="1" applyFont="1" applyFill="1" applyBorder="1" applyAlignment="1" applyProtection="1">
      <alignment horizontal="center"/>
      <protection hidden="1"/>
    </xf>
    <xf numFmtId="0" fontId="6" fillId="34" borderId="31" xfId="0" applyFont="1" applyFill="1" applyBorder="1" applyAlignment="1" applyProtection="1">
      <alignment horizontal="center"/>
      <protection hidden="1"/>
    </xf>
    <xf numFmtId="178" fontId="6" fillId="34" borderId="45" xfId="0" applyNumberFormat="1" applyFont="1" applyFill="1" applyBorder="1" applyAlignment="1" applyProtection="1">
      <alignment horizontal="center"/>
      <protection hidden="1"/>
    </xf>
    <xf numFmtId="0" fontId="0" fillId="36" borderId="11" xfId="0" applyFill="1" applyBorder="1" applyAlignment="1" applyProtection="1">
      <alignment/>
      <protection hidden="1"/>
    </xf>
    <xf numFmtId="0" fontId="6" fillId="35" borderId="36" xfId="0" applyFont="1" applyFill="1" applyBorder="1" applyAlignment="1" applyProtection="1">
      <alignment horizontal="center"/>
      <protection hidden="1"/>
    </xf>
    <xf numFmtId="0" fontId="6" fillId="35" borderId="37" xfId="0" applyFont="1" applyFill="1" applyBorder="1" applyAlignment="1" applyProtection="1">
      <alignment horizontal="center"/>
      <protection hidden="1"/>
    </xf>
    <xf numFmtId="0" fontId="9" fillId="36" borderId="38" xfId="0" applyFont="1" applyFill="1" applyBorder="1" applyAlignment="1" applyProtection="1">
      <alignment horizontal="center"/>
      <protection hidden="1"/>
    </xf>
    <xf numFmtId="178" fontId="6" fillId="34" borderId="36" xfId="0" applyNumberFormat="1" applyFont="1" applyFill="1" applyBorder="1" applyAlignment="1" applyProtection="1">
      <alignment horizontal="center"/>
      <protection hidden="1"/>
    </xf>
    <xf numFmtId="0" fontId="6" fillId="34" borderId="38" xfId="0" applyFont="1" applyFill="1" applyBorder="1" applyAlignment="1" applyProtection="1">
      <alignment horizontal="center"/>
      <protection hidden="1"/>
    </xf>
    <xf numFmtId="178" fontId="6" fillId="34" borderId="42" xfId="0" applyNumberFormat="1" applyFont="1" applyFill="1" applyBorder="1" applyAlignment="1" applyProtection="1">
      <alignment horizontal="center"/>
      <protection hidden="1"/>
    </xf>
    <xf numFmtId="0" fontId="0" fillId="36" borderId="38" xfId="0" applyFill="1" applyBorder="1" applyAlignment="1" applyProtection="1">
      <alignment/>
      <protection hidden="1"/>
    </xf>
    <xf numFmtId="0" fontId="6" fillId="35" borderId="46" xfId="0" applyFont="1" applyFill="1" applyBorder="1" applyAlignment="1" applyProtection="1">
      <alignment horizontal="center"/>
      <protection hidden="1"/>
    </xf>
    <xf numFmtId="0" fontId="9" fillId="36" borderId="47" xfId="0" applyFont="1" applyFill="1" applyBorder="1" applyAlignment="1" applyProtection="1">
      <alignment horizontal="center"/>
      <protection hidden="1"/>
    </xf>
    <xf numFmtId="0" fontId="2" fillId="36" borderId="48" xfId="0" applyFont="1" applyFill="1" applyBorder="1" applyAlignment="1" applyProtection="1">
      <alignment/>
      <protection hidden="1"/>
    </xf>
    <xf numFmtId="0" fontId="9" fillId="36" borderId="49" xfId="0" applyFont="1" applyFill="1" applyBorder="1" applyAlignment="1" applyProtection="1">
      <alignment horizontal="center"/>
      <protection hidden="1"/>
    </xf>
    <xf numFmtId="0" fontId="9" fillId="36" borderId="50" xfId="0" applyFont="1" applyFill="1" applyBorder="1" applyAlignment="1" applyProtection="1">
      <alignment horizontal="center"/>
      <protection hidden="1"/>
    </xf>
    <xf numFmtId="178" fontId="6" fillId="0" borderId="0" xfId="0" applyNumberFormat="1" applyFont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178" fontId="9" fillId="0" borderId="0" xfId="0" applyNumberFormat="1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178" fontId="7" fillId="36" borderId="51" xfId="0" applyNumberFormat="1" applyFont="1" applyFill="1" applyBorder="1" applyAlignment="1" applyProtection="1">
      <alignment horizontal="center"/>
      <protection hidden="1"/>
    </xf>
    <xf numFmtId="178" fontId="7" fillId="36" borderId="52" xfId="0" applyNumberFormat="1" applyFont="1" applyFill="1" applyBorder="1" applyAlignment="1" applyProtection="1">
      <alignment horizontal="center"/>
      <protection hidden="1"/>
    </xf>
    <xf numFmtId="178" fontId="7" fillId="36" borderId="53" xfId="0" applyNumberFormat="1" applyFont="1" applyFill="1" applyBorder="1" applyAlignment="1" applyProtection="1">
      <alignment horizontal="center"/>
      <protection hidden="1"/>
    </xf>
    <xf numFmtId="178" fontId="7" fillId="0" borderId="0" xfId="0" applyNumberFormat="1" applyFont="1" applyFill="1" applyBorder="1" applyAlignment="1" applyProtection="1">
      <alignment horizontal="center"/>
      <protection hidden="1"/>
    </xf>
    <xf numFmtId="0" fontId="6" fillId="0" borderId="0" xfId="0" applyFont="1" applyAlignment="1" applyProtection="1">
      <alignment/>
      <protection hidden="1"/>
    </xf>
    <xf numFmtId="0" fontId="0" fillId="36" borderId="11" xfId="0" applyFill="1" applyBorder="1" applyAlignment="1" applyProtection="1">
      <alignment horizontal="center" vertical="center" textRotation="90"/>
      <protection hidden="1"/>
    </xf>
    <xf numFmtId="0" fontId="0" fillId="36" borderId="12" xfId="0" applyFill="1" applyBorder="1" applyAlignment="1" applyProtection="1">
      <alignment horizontal="center" vertical="center" textRotation="90"/>
      <protection hidden="1"/>
    </xf>
    <xf numFmtId="0" fontId="0" fillId="36" borderId="12" xfId="0" applyFont="1" applyFill="1" applyBorder="1" applyAlignment="1" applyProtection="1">
      <alignment horizontal="center" vertical="center" textRotation="90"/>
      <protection hidden="1"/>
    </xf>
    <xf numFmtId="0" fontId="0" fillId="36" borderId="12" xfId="0" applyFont="1" applyFill="1" applyBorder="1" applyAlignment="1" applyProtection="1">
      <alignment horizontal="center" vertical="center" textRotation="90"/>
      <protection hidden="1"/>
    </xf>
    <xf numFmtId="0" fontId="2" fillId="36" borderId="42" xfId="0" applyFont="1" applyFill="1" applyBorder="1" applyAlignment="1" applyProtection="1">
      <alignment horizontal="center" vertical="center" textRotation="90"/>
      <protection hidden="1"/>
    </xf>
    <xf numFmtId="0" fontId="0" fillId="34" borderId="37" xfId="0" applyFill="1" applyBorder="1" applyAlignment="1" applyProtection="1">
      <alignment horizontal="center" vertical="center" textRotation="90"/>
      <protection hidden="1"/>
    </xf>
    <xf numFmtId="0" fontId="9" fillId="36" borderId="43" xfId="0" applyFont="1" applyFill="1" applyBorder="1" applyAlignment="1" applyProtection="1">
      <alignment horizontal="center"/>
      <protection hidden="1"/>
    </xf>
    <xf numFmtId="178" fontId="6" fillId="34" borderId="12" xfId="0" applyNumberFormat="1" applyFont="1" applyFill="1" applyBorder="1" applyAlignment="1" applyProtection="1">
      <alignment horizontal="center"/>
      <protection hidden="1"/>
    </xf>
    <xf numFmtId="0" fontId="6" fillId="34" borderId="12" xfId="0" applyFont="1" applyFill="1" applyBorder="1" applyAlignment="1" applyProtection="1">
      <alignment horizontal="center"/>
      <protection hidden="1"/>
    </xf>
    <xf numFmtId="0" fontId="0" fillId="36" borderId="17" xfId="0" applyFill="1" applyBorder="1" applyAlignment="1" applyProtection="1">
      <alignment/>
      <protection hidden="1"/>
    </xf>
    <xf numFmtId="0" fontId="9" fillId="36" borderId="44" xfId="0" applyFont="1" applyFill="1" applyBorder="1" applyAlignment="1" applyProtection="1">
      <alignment horizontal="center"/>
      <protection hidden="1"/>
    </xf>
    <xf numFmtId="178" fontId="6" fillId="34" borderId="0" xfId="0" applyNumberFormat="1" applyFont="1" applyFill="1" applyBorder="1" applyAlignment="1" applyProtection="1">
      <alignment horizontal="center"/>
      <protection hidden="1"/>
    </xf>
    <xf numFmtId="0" fontId="6" fillId="34" borderId="0" xfId="0" applyFont="1" applyFill="1" applyBorder="1" applyAlignment="1" applyProtection="1">
      <alignment horizontal="center"/>
      <protection hidden="1"/>
    </xf>
    <xf numFmtId="0" fontId="0" fillId="36" borderId="32" xfId="0" applyFill="1" applyBorder="1" applyAlignment="1" applyProtection="1">
      <alignment/>
      <protection hidden="1"/>
    </xf>
    <xf numFmtId="0" fontId="9" fillId="36" borderId="45" xfId="0" applyFont="1" applyFill="1" applyBorder="1" applyAlignment="1" applyProtection="1">
      <alignment horizontal="center"/>
      <protection hidden="1"/>
    </xf>
    <xf numFmtId="178" fontId="6" fillId="34" borderId="10" xfId="0" applyNumberFormat="1" applyFont="1" applyFill="1" applyBorder="1" applyAlignment="1" applyProtection="1">
      <alignment horizontal="center"/>
      <protection hidden="1"/>
    </xf>
    <xf numFmtId="0" fontId="6" fillId="34" borderId="10" xfId="0" applyFont="1" applyFill="1" applyBorder="1" applyAlignment="1" applyProtection="1">
      <alignment horizontal="center"/>
      <protection hidden="1"/>
    </xf>
    <xf numFmtId="178" fontId="6" fillId="34" borderId="37" xfId="0" applyNumberFormat="1" applyFont="1" applyFill="1" applyBorder="1" applyAlignment="1" applyProtection="1">
      <alignment horizontal="center"/>
      <protection hidden="1"/>
    </xf>
    <xf numFmtId="0" fontId="6" fillId="34" borderId="37" xfId="0" applyFont="1" applyFill="1" applyBorder="1" applyAlignment="1" applyProtection="1">
      <alignment horizontal="center"/>
      <protection hidden="1"/>
    </xf>
    <xf numFmtId="0" fontId="0" fillId="36" borderId="36" xfId="0" applyFill="1" applyBorder="1" applyAlignment="1" applyProtection="1">
      <alignment/>
      <protection hidden="1"/>
    </xf>
    <xf numFmtId="0" fontId="9" fillId="36" borderId="42" xfId="0" applyFont="1" applyFill="1" applyBorder="1" applyAlignment="1" applyProtection="1">
      <alignment horizontal="center"/>
      <protection hidden="1"/>
    </xf>
    <xf numFmtId="0" fontId="0" fillId="36" borderId="54" xfId="0" applyFill="1" applyBorder="1" applyAlignment="1" applyProtection="1">
      <alignment/>
      <protection hidden="1"/>
    </xf>
    <xf numFmtId="0" fontId="2" fillId="36" borderId="51" xfId="0" applyFont="1" applyFill="1" applyBorder="1" applyAlignment="1" applyProtection="1">
      <alignment/>
      <protection hidden="1"/>
    </xf>
    <xf numFmtId="0" fontId="9" fillId="36" borderId="55" xfId="0" applyFont="1" applyFill="1" applyBorder="1" applyAlignment="1" applyProtection="1">
      <alignment horizontal="center"/>
      <protection hidden="1"/>
    </xf>
    <xf numFmtId="0" fontId="9" fillId="36" borderId="53" xfId="0" applyFont="1" applyFill="1" applyBorder="1" applyAlignment="1" applyProtection="1">
      <alignment horizontal="center"/>
      <protection hidden="1"/>
    </xf>
    <xf numFmtId="0" fontId="0" fillId="36" borderId="42" xfId="0" applyFont="1" applyFill="1" applyBorder="1" applyAlignment="1" applyProtection="1">
      <alignment horizontal="center" vertical="center" textRotation="90"/>
      <protection hidden="1"/>
    </xf>
    <xf numFmtId="0" fontId="6" fillId="35" borderId="45" xfId="0" applyFont="1" applyFill="1" applyBorder="1" applyAlignment="1" applyProtection="1">
      <alignment horizontal="center"/>
      <protection hidden="1"/>
    </xf>
    <xf numFmtId="0" fontId="6" fillId="35" borderId="42" xfId="0" applyFont="1" applyFill="1" applyBorder="1" applyAlignment="1" applyProtection="1">
      <alignment horizontal="center"/>
      <protection hidden="1"/>
    </xf>
    <xf numFmtId="0" fontId="6" fillId="35" borderId="43" xfId="0" applyFont="1" applyFill="1" applyBorder="1" applyAlignment="1" applyProtection="1">
      <alignment horizont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DDDDD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externalLink" Target="externalLinks/externalLink1.xml" /><Relationship Id="rId34" Type="http://schemas.openxmlformats.org/officeDocument/2006/relationships/externalLink" Target="externalLinks/externalLink2.xml" /><Relationship Id="rId35" Type="http://schemas.openxmlformats.org/officeDocument/2006/relationships/externalLink" Target="externalLinks/externalLink3.xml" /><Relationship Id="rId36" Type="http://schemas.openxmlformats.org/officeDocument/2006/relationships/externalLink" Target="externalLinks/externalLink4.xml" /><Relationship Id="rId3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47625</xdr:rowOff>
    </xdr:from>
    <xdr:to>
      <xdr:col>4</xdr:col>
      <xdr:colOff>371475</xdr:colOff>
      <xdr:row>5</xdr:row>
      <xdr:rowOff>180975</xdr:rowOff>
    </xdr:to>
    <xdr:pic>
      <xdr:nvPicPr>
        <xdr:cNvPr id="1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09550"/>
          <a:ext cx="18192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47625</xdr:rowOff>
    </xdr:from>
    <xdr:to>
      <xdr:col>4</xdr:col>
      <xdr:colOff>371475</xdr:colOff>
      <xdr:row>5</xdr:row>
      <xdr:rowOff>180975</xdr:rowOff>
    </xdr:to>
    <xdr:pic>
      <xdr:nvPicPr>
        <xdr:cNvPr id="2" name="Picture 10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09550"/>
          <a:ext cx="18192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</xdr:row>
      <xdr:rowOff>104775</xdr:rowOff>
    </xdr:from>
    <xdr:to>
      <xdr:col>2</xdr:col>
      <xdr:colOff>228600</xdr:colOff>
      <xdr:row>6</xdr:row>
      <xdr:rowOff>47625</xdr:rowOff>
    </xdr:to>
    <xdr:pic>
      <xdr:nvPicPr>
        <xdr:cNvPr id="1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</xdr:row>
      <xdr:rowOff>104775</xdr:rowOff>
    </xdr:from>
    <xdr:to>
      <xdr:col>2</xdr:col>
      <xdr:colOff>228600</xdr:colOff>
      <xdr:row>6</xdr:row>
      <xdr:rowOff>47625</xdr:rowOff>
    </xdr:to>
    <xdr:pic>
      <xdr:nvPicPr>
        <xdr:cNvPr id="1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</xdr:row>
      <xdr:rowOff>104775</xdr:rowOff>
    </xdr:from>
    <xdr:to>
      <xdr:col>2</xdr:col>
      <xdr:colOff>266700</xdr:colOff>
      <xdr:row>6</xdr:row>
      <xdr:rowOff>47625</xdr:rowOff>
    </xdr:to>
    <xdr:pic>
      <xdr:nvPicPr>
        <xdr:cNvPr id="1" name="Picture 3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</xdr:row>
      <xdr:rowOff>104775</xdr:rowOff>
    </xdr:from>
    <xdr:to>
      <xdr:col>2</xdr:col>
      <xdr:colOff>266700</xdr:colOff>
      <xdr:row>6</xdr:row>
      <xdr:rowOff>47625</xdr:rowOff>
    </xdr:to>
    <xdr:pic>
      <xdr:nvPicPr>
        <xdr:cNvPr id="2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ifsud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Y.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Montebello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12-December-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ifsud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riminal"/>
      <sheetName val="Introdotti(Mag-Malta)"/>
      <sheetName val="Decizi(Mag-Malta)"/>
      <sheetName val="Pendenti(Mag-Malta)"/>
      <sheetName val="J. Demicoli"/>
      <sheetName val="Vella G."/>
      <sheetName val="Depasquale F."/>
      <sheetName val="Demicoli S."/>
      <sheetName val="Farrugia Frendo C."/>
      <sheetName val="Micallef Stafrace Y."/>
      <sheetName val="Demicoli A."/>
      <sheetName val="Farrugia M."/>
      <sheetName val="Mercieca G."/>
      <sheetName val="Micallef Trigona A."/>
      <sheetName val="J. Mifsud"/>
      <sheetName val="Clarke D."/>
      <sheetName val="Farrugia I."/>
      <sheetName val="M. Vella"/>
      <sheetName val="Scerri Herrera C."/>
      <sheetName val="Vella Antonio Giovanni"/>
      <sheetName val="Stafrace Zammit C."/>
      <sheetName val="Camilleri N."/>
      <sheetName val="Galea Sciberras N."/>
      <sheetName val="Bugeja A."/>
      <sheetName val="Galea C."/>
      <sheetName val="Frendo Dimech D."/>
      <sheetName val="Kriminal (Superjuri)"/>
      <sheetName val="Kriminal (Appelli Superjuri)"/>
      <sheetName val="Kriminal (Appelli Inferjuri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ontebello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riminal"/>
      <sheetName val="Introdotti(Mag-Malta)"/>
      <sheetName val="Decizi(Mag-Malta)"/>
      <sheetName val="Pendenti(Mag-Malta)"/>
      <sheetName val="J. Demicoli"/>
      <sheetName val="Vella G."/>
      <sheetName val="Depasquale F."/>
      <sheetName val="Astrid-May Grima"/>
      <sheetName val="Farrugia Frendo C."/>
      <sheetName val="Micallef Stafrace Y."/>
      <sheetName val="Demicoli A."/>
      <sheetName val="Farrugia M."/>
      <sheetName val="Mercieca G."/>
      <sheetName val="Simone Grech"/>
      <sheetName val="J. Mifsud"/>
      <sheetName val="Clarke D."/>
      <sheetName val="Farrugia I."/>
      <sheetName val="M. Vella"/>
      <sheetName val="Scerri Herrera C."/>
      <sheetName val="Vella Antonio Giovanni"/>
      <sheetName val="Stafrace Zammit C."/>
      <sheetName val="Camilleri N."/>
      <sheetName val="Galea Sciberras N."/>
      <sheetName val="Bugeja A."/>
      <sheetName val="Galea C."/>
      <sheetName val="Frendo Dimech D."/>
      <sheetName val="Rachel Montebello"/>
      <sheetName val="Kriminal (Superjuri)"/>
      <sheetName val="Kriminal (Appelli Superjuri)"/>
      <sheetName val="Kriminal (Appelli Inferjuri)"/>
    </sheetNames>
    <sheetDataSet>
      <sheetData sheetId="4">
        <row r="23">
          <cell r="S23">
            <v>59</v>
          </cell>
        </row>
        <row r="24">
          <cell r="S24">
            <v>94</v>
          </cell>
        </row>
        <row r="25">
          <cell r="S25">
            <v>74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33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5">
        <row r="23">
          <cell r="S23">
            <v>2</v>
          </cell>
        </row>
        <row r="24">
          <cell r="S24">
            <v>34</v>
          </cell>
        </row>
        <row r="25">
          <cell r="S25">
            <v>168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0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6">
        <row r="23">
          <cell r="S23">
            <v>0</v>
          </cell>
        </row>
        <row r="24">
          <cell r="S24">
            <v>40</v>
          </cell>
        </row>
        <row r="25">
          <cell r="S25">
            <v>38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189</v>
          </cell>
        </row>
        <row r="35">
          <cell r="S35">
            <v>0</v>
          </cell>
        </row>
        <row r="36">
          <cell r="S36">
            <v>0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7">
        <row r="23">
          <cell r="S23">
            <v>0</v>
          </cell>
        </row>
        <row r="24">
          <cell r="S24">
            <v>69</v>
          </cell>
        </row>
        <row r="25">
          <cell r="S25">
            <v>53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50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0</v>
          </cell>
        </row>
        <row r="37">
          <cell r="S37">
            <v>0</v>
          </cell>
        </row>
        <row r="38">
          <cell r="S38">
            <v>52</v>
          </cell>
        </row>
        <row r="39">
          <cell r="S39">
            <v>311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8">
        <row r="23">
          <cell r="S23">
            <v>0</v>
          </cell>
        </row>
        <row r="24">
          <cell r="S24">
            <v>150</v>
          </cell>
        </row>
        <row r="25">
          <cell r="S25">
            <v>20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22</v>
          </cell>
        </row>
        <row r="36">
          <cell r="S36">
            <v>646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9">
        <row r="23">
          <cell r="S23">
            <v>0</v>
          </cell>
        </row>
        <row r="24">
          <cell r="S24">
            <v>96</v>
          </cell>
        </row>
        <row r="25">
          <cell r="S25">
            <v>28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1250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209</v>
          </cell>
        </row>
        <row r="36">
          <cell r="S36">
            <v>59</v>
          </cell>
        </row>
        <row r="37">
          <cell r="S37">
            <v>9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10">
        <row r="23">
          <cell r="S23">
            <v>0</v>
          </cell>
        </row>
        <row r="24">
          <cell r="S24">
            <v>143</v>
          </cell>
        </row>
        <row r="25">
          <cell r="S25">
            <v>32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395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8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11">
        <row r="23">
          <cell r="S23">
            <v>0</v>
          </cell>
        </row>
        <row r="24">
          <cell r="S24">
            <v>122</v>
          </cell>
        </row>
        <row r="25">
          <cell r="S25">
            <v>313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0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12">
        <row r="23">
          <cell r="S23">
            <v>0</v>
          </cell>
        </row>
        <row r="24">
          <cell r="S24">
            <v>0</v>
          </cell>
        </row>
        <row r="25">
          <cell r="S25">
            <v>0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0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13">
        <row r="23">
          <cell r="S23">
            <v>0</v>
          </cell>
        </row>
        <row r="24">
          <cell r="S24">
            <v>51</v>
          </cell>
        </row>
        <row r="25">
          <cell r="S25">
            <v>122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138</v>
          </cell>
        </row>
        <row r="36">
          <cell r="S36">
            <v>289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14">
        <row r="23">
          <cell r="S23">
            <v>0</v>
          </cell>
        </row>
        <row r="24">
          <cell r="S24">
            <v>65</v>
          </cell>
        </row>
        <row r="25">
          <cell r="S25">
            <v>44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1</v>
          </cell>
        </row>
        <row r="36">
          <cell r="S36">
            <v>32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15">
        <row r="23">
          <cell r="S23">
            <v>12</v>
          </cell>
        </row>
        <row r="24">
          <cell r="S24">
            <v>90</v>
          </cell>
        </row>
        <row r="25">
          <cell r="S25">
            <v>203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40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2</v>
          </cell>
        </row>
        <row r="37">
          <cell r="S37">
            <v>25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53</v>
          </cell>
        </row>
      </sheetData>
      <sheetData sheetId="16">
        <row r="23">
          <cell r="S23">
            <v>0</v>
          </cell>
        </row>
        <row r="24">
          <cell r="S24">
            <v>105</v>
          </cell>
        </row>
        <row r="25">
          <cell r="S25">
            <v>105</v>
          </cell>
        </row>
        <row r="26">
          <cell r="S26">
            <v>60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259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566</v>
          </cell>
        </row>
      </sheetData>
      <sheetData sheetId="17">
        <row r="23">
          <cell r="S23">
            <v>0</v>
          </cell>
        </row>
        <row r="24">
          <cell r="S24">
            <v>71</v>
          </cell>
        </row>
        <row r="25">
          <cell r="S25">
            <v>79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12</v>
          </cell>
        </row>
        <row r="32">
          <cell r="S32">
            <v>1</v>
          </cell>
        </row>
        <row r="33">
          <cell r="S33">
            <v>0</v>
          </cell>
        </row>
        <row r="34">
          <cell r="S34">
            <v>64</v>
          </cell>
        </row>
        <row r="35">
          <cell r="S35">
            <v>14</v>
          </cell>
        </row>
        <row r="36">
          <cell r="S36">
            <v>40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18">
        <row r="23">
          <cell r="S23">
            <v>0</v>
          </cell>
        </row>
        <row r="24">
          <cell r="S24">
            <v>0</v>
          </cell>
        </row>
        <row r="25">
          <cell r="S25">
            <v>0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0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19">
        <row r="23">
          <cell r="S23">
            <v>0</v>
          </cell>
        </row>
        <row r="24">
          <cell r="S24">
            <v>0</v>
          </cell>
        </row>
        <row r="25">
          <cell r="S25">
            <v>0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0</v>
          </cell>
        </row>
        <row r="37">
          <cell r="S37">
            <v>0</v>
          </cell>
        </row>
        <row r="38">
          <cell r="S38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20">
        <row r="23">
          <cell r="S23">
            <v>0</v>
          </cell>
        </row>
        <row r="24">
          <cell r="S24">
            <v>319</v>
          </cell>
        </row>
        <row r="25">
          <cell r="S25">
            <v>122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48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41</v>
          </cell>
        </row>
        <row r="36">
          <cell r="S36">
            <v>475</v>
          </cell>
        </row>
        <row r="37">
          <cell r="S37">
            <v>0</v>
          </cell>
        </row>
        <row r="38">
          <cell r="S38">
            <v>1</v>
          </cell>
        </row>
        <row r="39">
          <cell r="S39">
            <v>0</v>
          </cell>
        </row>
        <row r="40">
          <cell r="S40">
            <v>2</v>
          </cell>
        </row>
        <row r="41">
          <cell r="S41">
            <v>0</v>
          </cell>
        </row>
        <row r="42">
          <cell r="S42">
            <v>1</v>
          </cell>
        </row>
        <row r="43">
          <cell r="S43">
            <v>0</v>
          </cell>
        </row>
      </sheetData>
      <sheetData sheetId="21">
        <row r="23">
          <cell r="S23">
            <v>0</v>
          </cell>
        </row>
        <row r="24">
          <cell r="S24">
            <v>241</v>
          </cell>
        </row>
        <row r="25">
          <cell r="S25">
            <v>20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0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22">
        <row r="23">
          <cell r="S23">
            <v>899</v>
          </cell>
        </row>
        <row r="24">
          <cell r="S24">
            <v>19</v>
          </cell>
        </row>
        <row r="25">
          <cell r="S25">
            <v>112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49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23">
        <row r="23">
          <cell r="S23">
            <v>0</v>
          </cell>
        </row>
        <row r="24">
          <cell r="S24">
            <v>129</v>
          </cell>
        </row>
        <row r="25">
          <cell r="S25">
            <v>135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62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222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24">
        <row r="23">
          <cell r="S23">
            <v>0</v>
          </cell>
        </row>
        <row r="24">
          <cell r="S24">
            <v>19</v>
          </cell>
        </row>
        <row r="25">
          <cell r="S25">
            <v>28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176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25">
        <row r="23">
          <cell r="S23">
            <v>0</v>
          </cell>
        </row>
        <row r="24">
          <cell r="S24">
            <v>122</v>
          </cell>
        </row>
        <row r="25">
          <cell r="S25">
            <v>14</v>
          </cell>
        </row>
        <row r="26">
          <cell r="S26">
            <v>5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23</v>
          </cell>
        </row>
        <row r="31">
          <cell r="S31">
            <v>61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44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1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3</v>
          </cell>
        </row>
      </sheetData>
      <sheetData sheetId="26">
        <row r="23">
          <cell r="S23">
            <v>0</v>
          </cell>
        </row>
        <row r="24">
          <cell r="S24">
            <v>144</v>
          </cell>
        </row>
        <row r="25">
          <cell r="S25">
            <v>16</v>
          </cell>
        </row>
        <row r="26">
          <cell r="S26">
            <v>0</v>
          </cell>
        </row>
        <row r="27">
          <cell r="S27">
            <v>19</v>
          </cell>
        </row>
        <row r="28">
          <cell r="S28">
            <v>0</v>
          </cell>
        </row>
        <row r="29">
          <cell r="S29">
            <v>1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7</v>
          </cell>
        </row>
        <row r="35">
          <cell r="S35">
            <v>0</v>
          </cell>
        </row>
        <row r="36">
          <cell r="S36">
            <v>32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27">
        <row r="25">
          <cell r="S25">
            <v>0</v>
          </cell>
        </row>
        <row r="27">
          <cell r="S27">
            <v>0</v>
          </cell>
        </row>
        <row r="29">
          <cell r="S29">
            <v>0</v>
          </cell>
        </row>
        <row r="31">
          <cell r="S31">
            <v>52</v>
          </cell>
        </row>
        <row r="33">
          <cell r="S33">
            <v>0</v>
          </cell>
        </row>
        <row r="35">
          <cell r="S35">
            <v>0</v>
          </cell>
        </row>
        <row r="37">
          <cell r="S37">
            <v>20</v>
          </cell>
        </row>
        <row r="39">
          <cell r="S39">
            <v>0</v>
          </cell>
        </row>
      </sheetData>
      <sheetData sheetId="28">
        <row r="25">
          <cell r="S25">
            <v>21</v>
          </cell>
        </row>
        <row r="27">
          <cell r="S27">
            <v>0</v>
          </cell>
        </row>
      </sheetData>
      <sheetData sheetId="29">
        <row r="25">
          <cell r="S25">
            <v>0</v>
          </cell>
        </row>
        <row r="27">
          <cell r="S27">
            <v>535</v>
          </cell>
        </row>
        <row r="29">
          <cell r="S29">
            <v>0</v>
          </cell>
        </row>
        <row r="31">
          <cell r="S31">
            <v>247</v>
          </cell>
        </row>
        <row r="33">
          <cell r="S33">
            <v>0</v>
          </cell>
        </row>
        <row r="35">
          <cell r="S35">
            <v>221</v>
          </cell>
        </row>
        <row r="37">
          <cell r="S37">
            <v>0</v>
          </cell>
        </row>
        <row r="39">
          <cell r="S39">
            <v>0</v>
          </cell>
        </row>
        <row r="41">
          <cell r="S41">
            <v>15</v>
          </cell>
        </row>
        <row r="43">
          <cell r="S4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84"/>
  <sheetViews>
    <sheetView showGridLines="0" zoomScale="90" zoomScaleNormal="90" zoomScaleSheetLayoutView="100" zoomScalePageLayoutView="0" workbookViewId="0" topLeftCell="A19">
      <selection activeCell="A19" sqref="A1:IV16384"/>
    </sheetView>
  </sheetViews>
  <sheetFormatPr defaultColWidth="9.140625" defaultRowHeight="12.75"/>
  <cols>
    <col min="1" max="1" width="2.8515625" style="58" customWidth="1"/>
    <col min="2" max="2" width="3.7109375" style="58" customWidth="1"/>
    <col min="3" max="5" width="9.00390625" style="58" customWidth="1"/>
    <col min="6" max="6" width="6.28125" style="58" customWidth="1"/>
    <col min="7" max="8" width="7.421875" style="58" customWidth="1"/>
    <col min="9" max="9" width="10.57421875" style="58" bestFit="1" customWidth="1"/>
    <col min="10" max="15" width="7.421875" style="58" customWidth="1"/>
    <col min="16" max="16" width="11.140625" style="58" customWidth="1"/>
    <col min="17" max="17" width="28.00390625" style="58" hidden="1" customWidth="1"/>
    <col min="18" max="16384" width="9.00390625" style="58" customWidth="1"/>
  </cols>
  <sheetData>
    <row r="1" spans="2:17" ht="12.75"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Q1" s="58" t="s">
        <v>75</v>
      </c>
    </row>
    <row r="2" ht="12.75">
      <c r="Q2" s="58" t="s">
        <v>76</v>
      </c>
    </row>
    <row r="3" spans="8:17" ht="20.25">
      <c r="H3" s="59" t="s">
        <v>49</v>
      </c>
      <c r="Q3" s="58" t="s">
        <v>77</v>
      </c>
    </row>
    <row r="4" ht="12.75">
      <c r="Q4" s="58" t="s">
        <v>78</v>
      </c>
    </row>
    <row r="5" spans="8:17" ht="15">
      <c r="H5" s="60" t="s">
        <v>50</v>
      </c>
      <c r="Q5" s="58" t="s">
        <v>79</v>
      </c>
    </row>
    <row r="6" spans="7:17" ht="15">
      <c r="G6" s="61" t="s">
        <v>51</v>
      </c>
      <c r="H6" s="62" t="s">
        <v>213</v>
      </c>
      <c r="I6" s="63"/>
      <c r="J6" s="57"/>
      <c r="Q6" s="58" t="s">
        <v>80</v>
      </c>
    </row>
    <row r="7" spans="2:17" ht="12.75"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64" t="s">
        <v>0</v>
      </c>
      <c r="Q7" s="58" t="s">
        <v>81</v>
      </c>
    </row>
    <row r="8" ht="13.5" thickBot="1">
      <c r="Q8" s="65" t="s">
        <v>169</v>
      </c>
    </row>
    <row r="9" spans="2:17" ht="12.75">
      <c r="B9" s="66"/>
      <c r="C9" s="66"/>
      <c r="D9" s="66"/>
      <c r="E9" s="66"/>
      <c r="F9" s="67"/>
      <c r="G9" s="68" t="s">
        <v>1</v>
      </c>
      <c r="H9" s="69"/>
      <c r="I9" s="69"/>
      <c r="J9" s="69"/>
      <c r="K9" s="69"/>
      <c r="L9" s="69"/>
      <c r="M9" s="70" t="s">
        <v>5</v>
      </c>
      <c r="N9" s="69"/>
      <c r="O9" s="71" t="s">
        <v>18</v>
      </c>
      <c r="Q9" s="58" t="s">
        <v>82</v>
      </c>
    </row>
    <row r="10" spans="2:17" ht="12.75">
      <c r="B10" s="66"/>
      <c r="C10" s="66"/>
      <c r="D10" s="66"/>
      <c r="E10" s="66"/>
      <c r="F10" s="67"/>
      <c r="G10" s="72"/>
      <c r="H10" s="73" t="s">
        <v>2</v>
      </c>
      <c r="I10" s="73" t="s">
        <v>129</v>
      </c>
      <c r="J10" s="73" t="s">
        <v>3</v>
      </c>
      <c r="K10" s="73" t="s">
        <v>47</v>
      </c>
      <c r="L10" s="73" t="s">
        <v>48</v>
      </c>
      <c r="M10" s="74"/>
      <c r="N10" s="73" t="s">
        <v>13</v>
      </c>
      <c r="O10" s="75"/>
      <c r="Q10" s="58" t="s">
        <v>83</v>
      </c>
    </row>
    <row r="11" spans="2:17" ht="12.75" customHeight="1">
      <c r="B11" s="66" t="s">
        <v>52</v>
      </c>
      <c r="C11" s="66"/>
      <c r="D11" s="66"/>
      <c r="E11" s="66"/>
      <c r="F11" s="67"/>
      <c r="G11" s="76"/>
      <c r="H11" s="77"/>
      <c r="I11" s="77"/>
      <c r="J11" s="77"/>
      <c r="K11" s="77"/>
      <c r="L11" s="77"/>
      <c r="M11" s="78"/>
      <c r="N11" s="77"/>
      <c r="O11" s="79"/>
      <c r="Q11" s="58" t="s">
        <v>84</v>
      </c>
    </row>
    <row r="12" spans="2:17" ht="12.75">
      <c r="B12" s="66"/>
      <c r="C12" s="66"/>
      <c r="D12" s="66"/>
      <c r="E12" s="66"/>
      <c r="F12" s="67"/>
      <c r="G12" s="80"/>
      <c r="H12" s="81"/>
      <c r="I12" s="81"/>
      <c r="J12" s="81"/>
      <c r="K12" s="81"/>
      <c r="L12" s="81"/>
      <c r="M12" s="82"/>
      <c r="N12" s="81"/>
      <c r="O12" s="79"/>
      <c r="Q12" s="58" t="s">
        <v>85</v>
      </c>
    </row>
    <row r="13" spans="2:17" ht="11.25" customHeight="1">
      <c r="B13" s="67"/>
      <c r="C13" s="67" t="s">
        <v>11</v>
      </c>
      <c r="D13" s="67"/>
      <c r="E13" s="67"/>
      <c r="F13" s="67"/>
      <c r="G13" s="83">
        <f>'Kriminal (Appelli Superjuri)'!G45</f>
        <v>21</v>
      </c>
      <c r="H13" s="84">
        <f>'Kriminal (Appelli Superjuri)'!I45</f>
        <v>0</v>
      </c>
      <c r="I13" s="84">
        <f>'Kriminal (Appelli Superjuri)'!K45</f>
        <v>0</v>
      </c>
      <c r="J13" s="84">
        <f>'Kriminal (Appelli Superjuri)'!M45</f>
        <v>4</v>
      </c>
      <c r="K13" s="84">
        <f>'Kriminal (Appelli Superjuri)'!O45</f>
        <v>0</v>
      </c>
      <c r="L13" s="84">
        <f>'Kriminal (Appelli Superjuri)'!Q45</f>
        <v>0</v>
      </c>
      <c r="M13" s="85">
        <f>G13+H13+I13-J13+K13-L13</f>
        <v>17</v>
      </c>
      <c r="N13" s="84">
        <f>'Kriminal (Appelli Superjuri)'!U45</f>
        <v>1</v>
      </c>
      <c r="O13" s="86">
        <f>M13-N13</f>
        <v>16</v>
      </c>
      <c r="Q13" s="58" t="s">
        <v>86</v>
      </c>
    </row>
    <row r="14" spans="2:17" ht="13.5">
      <c r="B14" s="87"/>
      <c r="C14" s="88"/>
      <c r="D14" s="88"/>
      <c r="E14" s="89" t="s">
        <v>7</v>
      </c>
      <c r="F14" s="89"/>
      <c r="G14" s="90">
        <f aca="true" t="shared" si="0" ref="G14:O14">SUM(G13)</f>
        <v>21</v>
      </c>
      <c r="H14" s="91">
        <f t="shared" si="0"/>
        <v>0</v>
      </c>
      <c r="I14" s="91">
        <f>SUM(I13)</f>
        <v>0</v>
      </c>
      <c r="J14" s="91">
        <f t="shared" si="0"/>
        <v>4</v>
      </c>
      <c r="K14" s="91">
        <f t="shared" si="0"/>
        <v>0</v>
      </c>
      <c r="L14" s="91">
        <f t="shared" si="0"/>
        <v>0</v>
      </c>
      <c r="M14" s="92">
        <f t="shared" si="0"/>
        <v>17</v>
      </c>
      <c r="N14" s="91">
        <f t="shared" si="0"/>
        <v>1</v>
      </c>
      <c r="O14" s="93">
        <f t="shared" si="0"/>
        <v>16</v>
      </c>
      <c r="Q14" s="58" t="s">
        <v>87</v>
      </c>
    </row>
    <row r="15" spans="2:17" ht="12.75">
      <c r="B15" s="67"/>
      <c r="C15" s="67"/>
      <c r="D15" s="67"/>
      <c r="E15" s="67"/>
      <c r="F15" s="67"/>
      <c r="G15" s="83"/>
      <c r="H15" s="94"/>
      <c r="I15" s="94"/>
      <c r="J15" s="94"/>
      <c r="K15" s="94"/>
      <c r="L15" s="94"/>
      <c r="M15" s="85"/>
      <c r="N15" s="84"/>
      <c r="O15" s="95"/>
      <c r="Q15" s="58" t="s">
        <v>88</v>
      </c>
    </row>
    <row r="16" spans="2:17" ht="12.75" customHeight="1">
      <c r="B16" s="66" t="s">
        <v>53</v>
      </c>
      <c r="C16" s="66"/>
      <c r="D16" s="66"/>
      <c r="E16" s="66"/>
      <c r="F16" s="67"/>
      <c r="G16" s="80"/>
      <c r="H16" s="96"/>
      <c r="I16" s="96"/>
      <c r="J16" s="96"/>
      <c r="K16" s="96"/>
      <c r="L16" s="96"/>
      <c r="M16" s="82"/>
      <c r="N16" s="96"/>
      <c r="O16" s="79"/>
      <c r="Q16" s="58" t="s">
        <v>89</v>
      </c>
    </row>
    <row r="17" spans="2:17" ht="12.75">
      <c r="B17" s="66"/>
      <c r="C17" s="66"/>
      <c r="D17" s="66"/>
      <c r="E17" s="66"/>
      <c r="F17" s="67"/>
      <c r="G17" s="80"/>
      <c r="H17" s="81"/>
      <c r="I17" s="81"/>
      <c r="J17" s="81"/>
      <c r="K17" s="81"/>
      <c r="L17" s="81"/>
      <c r="M17" s="82"/>
      <c r="N17" s="81"/>
      <c r="O17" s="79"/>
      <c r="Q17" s="58" t="s">
        <v>90</v>
      </c>
    </row>
    <row r="18" spans="7:17" ht="11.25" customHeight="1">
      <c r="G18" s="97"/>
      <c r="H18" s="97"/>
      <c r="M18" s="97"/>
      <c r="O18" s="98"/>
      <c r="Q18" s="58" t="s">
        <v>91</v>
      </c>
    </row>
    <row r="19" spans="2:17" ht="11.25" customHeight="1">
      <c r="B19" s="67"/>
      <c r="C19" s="99" t="s">
        <v>181</v>
      </c>
      <c r="D19" s="67"/>
      <c r="E19" s="67"/>
      <c r="F19" s="67"/>
      <c r="G19" s="83">
        <f>'Kriminal (Appelli Inferjuri)'!G27</f>
        <v>535</v>
      </c>
      <c r="H19" s="84">
        <f>'Kriminal (Appelli Inferjuri)'!I27</f>
        <v>9</v>
      </c>
      <c r="I19" s="84">
        <f>'Kriminal (Appelli Inferjuri)'!K27</f>
        <v>0</v>
      </c>
      <c r="J19" s="84">
        <f>'Kriminal (Appelli Inferjuri)'!M27</f>
        <v>16</v>
      </c>
      <c r="K19" s="84">
        <f>'Kriminal (Appelli Inferjuri)'!O27</f>
        <v>4</v>
      </c>
      <c r="L19" s="84">
        <f>'Kriminal (Appelli Inferjuri)'!Q27</f>
        <v>0</v>
      </c>
      <c r="M19" s="85">
        <f aca="true" t="shared" si="1" ref="M19:M28">G19+H19+I19-J19+K19-L19</f>
        <v>532</v>
      </c>
      <c r="N19" s="84">
        <f>'Kriminal (Appelli Inferjuri)'!U27</f>
        <v>0</v>
      </c>
      <c r="O19" s="86">
        <f aca="true" t="shared" si="2" ref="O19:O28">M19-N19</f>
        <v>532</v>
      </c>
      <c r="Q19" s="58" t="s">
        <v>92</v>
      </c>
    </row>
    <row r="20" spans="2:17" ht="11.25" customHeight="1">
      <c r="B20" s="67"/>
      <c r="C20" s="100"/>
      <c r="D20" s="67"/>
      <c r="E20" s="67"/>
      <c r="F20" s="67"/>
      <c r="G20" s="83">
        <f>'Kriminal (Appelli Inferjuri)'!G29</f>
        <v>0</v>
      </c>
      <c r="H20" s="84">
        <f>'Kriminal (Appelli Inferjuri)'!I29</f>
        <v>0</v>
      </c>
      <c r="I20" s="84">
        <f>'Kriminal (Appelli Inferjuri)'!K29</f>
        <v>0</v>
      </c>
      <c r="J20" s="84">
        <f>'Kriminal (Appelli Inferjuri)'!M29</f>
        <v>0</v>
      </c>
      <c r="K20" s="84">
        <f>'Kriminal (Appelli Inferjuri)'!O29</f>
        <v>0</v>
      </c>
      <c r="L20" s="84">
        <f>'Kriminal (Appelli Inferjuri)'!Q29</f>
        <v>0</v>
      </c>
      <c r="M20" s="85">
        <f t="shared" si="1"/>
        <v>0</v>
      </c>
      <c r="N20" s="84">
        <f>'Kriminal (Appelli Inferjuri)'!U29</f>
        <v>0</v>
      </c>
      <c r="O20" s="86">
        <f t="shared" si="2"/>
        <v>0</v>
      </c>
      <c r="Q20" s="58" t="s">
        <v>93</v>
      </c>
    </row>
    <row r="21" spans="2:17" ht="11.25" customHeight="1">
      <c r="B21" s="67"/>
      <c r="C21" s="100" t="str">
        <f>Q32</f>
        <v>CONSUELO-PILAR SCERRI HERRERA</v>
      </c>
      <c r="D21" s="67"/>
      <c r="E21" s="67"/>
      <c r="F21" s="67"/>
      <c r="G21" s="83">
        <f>'Kriminal (Appelli Inferjuri)'!G31</f>
        <v>247</v>
      </c>
      <c r="H21" s="84">
        <f>'Kriminal (Appelli Inferjuri)'!I31</f>
        <v>11</v>
      </c>
      <c r="I21" s="84">
        <f>'Kriminal (Appelli Inferjuri)'!K31</f>
        <v>0</v>
      </c>
      <c r="J21" s="84">
        <f>'Kriminal (Appelli Inferjuri)'!M31</f>
        <v>25</v>
      </c>
      <c r="K21" s="84">
        <f>'Kriminal (Appelli Inferjuri)'!O31</f>
        <v>0</v>
      </c>
      <c r="L21" s="84">
        <f>'Kriminal (Appelli Inferjuri)'!Q31</f>
        <v>5</v>
      </c>
      <c r="M21" s="85">
        <f t="shared" si="1"/>
        <v>228</v>
      </c>
      <c r="N21" s="84">
        <f>'Kriminal (Appelli Inferjuri)'!U31</f>
        <v>0</v>
      </c>
      <c r="O21" s="86">
        <f t="shared" si="2"/>
        <v>228</v>
      </c>
      <c r="Q21" s="58" t="s">
        <v>94</v>
      </c>
    </row>
    <row r="22" spans="2:17" ht="11.25" customHeight="1">
      <c r="B22" s="67"/>
      <c r="C22" s="100"/>
      <c r="D22" s="67"/>
      <c r="E22" s="67"/>
      <c r="F22" s="67"/>
      <c r="G22" s="83">
        <f>'Kriminal (Appelli Inferjuri)'!G33</f>
        <v>0</v>
      </c>
      <c r="H22" s="84">
        <f>'Kriminal (Appelli Inferjuri)'!I33</f>
        <v>0</v>
      </c>
      <c r="I22" s="84">
        <f>'Kriminal (Appelli Inferjuri)'!K33</f>
        <v>0</v>
      </c>
      <c r="J22" s="84">
        <f>'Kriminal (Appelli Inferjuri)'!M33</f>
        <v>0</v>
      </c>
      <c r="K22" s="84">
        <f>'Kriminal (Appelli Inferjuri)'!O33</f>
        <v>0</v>
      </c>
      <c r="L22" s="84">
        <f>'Kriminal (Appelli Inferjuri)'!Q33</f>
        <v>0</v>
      </c>
      <c r="M22" s="85">
        <f t="shared" si="1"/>
        <v>0</v>
      </c>
      <c r="N22" s="84">
        <f>'Kriminal (Appelli Inferjuri)'!U33</f>
        <v>0</v>
      </c>
      <c r="O22" s="86">
        <f t="shared" si="2"/>
        <v>0</v>
      </c>
      <c r="Q22" s="58" t="s">
        <v>95</v>
      </c>
    </row>
    <row r="23" spans="2:17" ht="11.25" customHeight="1">
      <c r="B23" s="67"/>
      <c r="C23" s="99" t="s">
        <v>104</v>
      </c>
      <c r="D23" s="67"/>
      <c r="E23" s="67"/>
      <c r="F23" s="67"/>
      <c r="G23" s="83">
        <f>'Kriminal (Appelli Inferjuri)'!G35</f>
        <v>221</v>
      </c>
      <c r="H23" s="84">
        <f>'Kriminal (Appelli Inferjuri)'!I35</f>
        <v>0</v>
      </c>
      <c r="I23" s="84">
        <f>'Kriminal (Appelli Inferjuri)'!K35</f>
        <v>0</v>
      </c>
      <c r="J23" s="84">
        <f>'Kriminal (Appelli Inferjuri)'!M35</f>
        <v>3</v>
      </c>
      <c r="K23" s="84">
        <f>'Kriminal (Appelli Inferjuri)'!O35</f>
        <v>1</v>
      </c>
      <c r="L23" s="84">
        <f>'Kriminal (Appelli Inferjuri)'!Q35</f>
        <v>0</v>
      </c>
      <c r="M23" s="85">
        <f>G23+H23+I23-J23+K23-L23</f>
        <v>219</v>
      </c>
      <c r="N23" s="84">
        <f>'Kriminal (Appelli Inferjuri)'!U35</f>
        <v>0</v>
      </c>
      <c r="O23" s="86">
        <f>M23-N23</f>
        <v>219</v>
      </c>
      <c r="Q23" s="58" t="s">
        <v>96</v>
      </c>
    </row>
    <row r="24" spans="2:17" ht="13.5">
      <c r="B24" s="67"/>
      <c r="C24" s="100"/>
      <c r="D24" s="67"/>
      <c r="E24" s="67"/>
      <c r="F24" s="67"/>
      <c r="G24" s="83">
        <f>'Kriminal (Appelli Inferjuri)'!G37</f>
        <v>0</v>
      </c>
      <c r="H24" s="84">
        <f>'Kriminal (Appelli Inferjuri)'!I37</f>
        <v>0</v>
      </c>
      <c r="I24" s="84">
        <f>'Kriminal (Appelli Inferjuri)'!K37</f>
        <v>0</v>
      </c>
      <c r="J24" s="84">
        <f>'Kriminal (Appelli Inferjuri)'!M37</f>
        <v>0</v>
      </c>
      <c r="K24" s="84">
        <f>'Kriminal (Appelli Inferjuri)'!O37</f>
        <v>0</v>
      </c>
      <c r="L24" s="84">
        <f>'Kriminal (Appelli Inferjuri)'!Q37</f>
        <v>0</v>
      </c>
      <c r="M24" s="85">
        <f>G24+H24+I24-J24+K24-L24</f>
        <v>0</v>
      </c>
      <c r="N24" s="84">
        <f>'Kriminal (Appelli Inferjuri)'!U37</f>
        <v>0</v>
      </c>
      <c r="O24" s="86">
        <f>M24-N24</f>
        <v>0</v>
      </c>
      <c r="Q24" s="58" t="s">
        <v>97</v>
      </c>
    </row>
    <row r="25" spans="2:17" ht="11.25" customHeight="1">
      <c r="B25" s="67"/>
      <c r="C25" s="67"/>
      <c r="D25" s="67"/>
      <c r="E25" s="67"/>
      <c r="F25" s="101" t="s">
        <v>54</v>
      </c>
      <c r="G25" s="102">
        <f aca="true" t="shared" si="3" ref="G25:N25">SUM(G18:G24)</f>
        <v>1003</v>
      </c>
      <c r="H25" s="103">
        <f t="shared" si="3"/>
        <v>20</v>
      </c>
      <c r="I25" s="103">
        <f t="shared" si="3"/>
        <v>0</v>
      </c>
      <c r="J25" s="103">
        <f t="shared" si="3"/>
        <v>44</v>
      </c>
      <c r="K25" s="103">
        <f t="shared" si="3"/>
        <v>5</v>
      </c>
      <c r="L25" s="103">
        <f t="shared" si="3"/>
        <v>5</v>
      </c>
      <c r="M25" s="104">
        <f t="shared" si="3"/>
        <v>979</v>
      </c>
      <c r="N25" s="103">
        <f t="shared" si="3"/>
        <v>0</v>
      </c>
      <c r="O25" s="105">
        <f>SUM(O18:Q24)</f>
        <v>979</v>
      </c>
      <c r="Q25" s="58" t="s">
        <v>140</v>
      </c>
    </row>
    <row r="26" spans="2:17" ht="11.25" customHeight="1">
      <c r="B26" s="67"/>
      <c r="C26" s="67"/>
      <c r="D26" s="67"/>
      <c r="E26" s="67"/>
      <c r="F26" s="67"/>
      <c r="G26" s="83">
        <f>'Kriminal (Appelli Inferjuri)'!G39</f>
        <v>0</v>
      </c>
      <c r="H26" s="84">
        <f>'Kriminal (Appelli Inferjuri)'!I39</f>
        <v>0</v>
      </c>
      <c r="I26" s="84">
        <f>'Kriminal (Appelli Inferjuri)'!K39</f>
        <v>0</v>
      </c>
      <c r="J26" s="84">
        <f>'Kriminal (Appelli Inferjuri)'!M39</f>
        <v>0</v>
      </c>
      <c r="K26" s="84">
        <f>'Kriminal (Appelli Inferjuri)'!O39</f>
        <v>0</v>
      </c>
      <c r="L26" s="84">
        <f>'Kriminal (Appelli Inferjuri)'!Q39</f>
        <v>0</v>
      </c>
      <c r="M26" s="85">
        <f t="shared" si="1"/>
        <v>0</v>
      </c>
      <c r="N26" s="84">
        <f>'Kriminal (Appelli Inferjuri)'!U39</f>
        <v>0</v>
      </c>
      <c r="O26" s="86">
        <f t="shared" si="2"/>
        <v>0</v>
      </c>
      <c r="Q26" s="58" t="s">
        <v>98</v>
      </c>
    </row>
    <row r="27" spans="2:17" ht="11.25" customHeight="1">
      <c r="B27" s="67"/>
      <c r="C27" s="67" t="s">
        <v>194</v>
      </c>
      <c r="D27" s="67"/>
      <c r="E27" s="67"/>
      <c r="F27" s="67"/>
      <c r="G27" s="83">
        <f>'Kriminal (Appelli Inferjuri)'!G41</f>
        <v>15</v>
      </c>
      <c r="H27" s="84">
        <f>'Kriminal (Appelli Inferjuri)'!I41</f>
        <v>3</v>
      </c>
      <c r="I27" s="84">
        <f>'Kriminal (Appelli Inferjuri)'!K41</f>
        <v>0</v>
      </c>
      <c r="J27" s="84">
        <f>'Kriminal (Appelli Inferjuri)'!M41</f>
        <v>1</v>
      </c>
      <c r="K27" s="84">
        <f>'Kriminal (Appelli Inferjuri)'!O41</f>
        <v>0</v>
      </c>
      <c r="L27" s="84">
        <f>'Kriminal (Appelli Inferjuri)'!Q41</f>
        <v>0</v>
      </c>
      <c r="M27" s="85">
        <f t="shared" si="1"/>
        <v>17</v>
      </c>
      <c r="N27" s="84">
        <f>'Kriminal (Appelli Inferjuri)'!U41</f>
        <v>0</v>
      </c>
      <c r="O27" s="86">
        <f t="shared" si="2"/>
        <v>17</v>
      </c>
      <c r="Q27" s="65" t="s">
        <v>171</v>
      </c>
    </row>
    <row r="28" spans="2:17" ht="11.25" customHeight="1">
      <c r="B28" s="67"/>
      <c r="C28" s="67"/>
      <c r="D28" s="67"/>
      <c r="E28" s="67"/>
      <c r="F28" s="67"/>
      <c r="G28" s="83">
        <f>'Kriminal (Appelli Inferjuri)'!G43</f>
        <v>0</v>
      </c>
      <c r="H28" s="84">
        <f>'Kriminal (Appelli Inferjuri)'!I43</f>
        <v>0</v>
      </c>
      <c r="I28" s="84">
        <f>'Kriminal (Appelli Inferjuri)'!K43</f>
        <v>0</v>
      </c>
      <c r="J28" s="84">
        <f>'Kriminal (Appelli Inferjuri)'!M43</f>
        <v>0</v>
      </c>
      <c r="K28" s="84">
        <f>'Kriminal (Appelli Inferjuri)'!O43</f>
        <v>0</v>
      </c>
      <c r="L28" s="84">
        <f>'Kriminal (Appelli Inferjuri)'!Q43</f>
        <v>0</v>
      </c>
      <c r="M28" s="85">
        <f t="shared" si="1"/>
        <v>0</v>
      </c>
      <c r="N28" s="84">
        <f>'Kriminal (Appelli Inferjuri)'!U43</f>
        <v>0</v>
      </c>
      <c r="O28" s="86">
        <f t="shared" si="2"/>
        <v>0</v>
      </c>
      <c r="Q28" s="58" t="s">
        <v>99</v>
      </c>
    </row>
    <row r="29" spans="1:17" ht="11.25" customHeight="1">
      <c r="A29" s="106"/>
      <c r="B29" s="67"/>
      <c r="C29" s="107"/>
      <c r="D29" s="67"/>
      <c r="E29" s="67"/>
      <c r="F29" s="67"/>
      <c r="G29" s="83">
        <f>'Kriminal (Appelli Inferjuri)'!G25</f>
        <v>0</v>
      </c>
      <c r="H29" s="84">
        <f>'Kriminal (Appelli Inferjuri)'!I25</f>
        <v>0</v>
      </c>
      <c r="I29" s="84">
        <f>'Kriminal (Appelli Inferjuri)'!K25</f>
        <v>0</v>
      </c>
      <c r="J29" s="84">
        <f>'Kriminal (Appelli Inferjuri)'!M25</f>
        <v>0</v>
      </c>
      <c r="K29" s="84">
        <f>'Kriminal (Appelli Inferjuri)'!O25</f>
        <v>0</v>
      </c>
      <c r="L29" s="84">
        <f>'Kriminal (Appelli Inferjuri)'!Q25</f>
        <v>0</v>
      </c>
      <c r="M29" s="85">
        <f>G29+H29+I29-J29+K29-L29</f>
        <v>0</v>
      </c>
      <c r="N29" s="84">
        <f>'Kriminal (Appelli Inferjuri)'!U25</f>
        <v>0</v>
      </c>
      <c r="O29" s="86">
        <f>M29-N29</f>
        <v>0</v>
      </c>
      <c r="Q29" s="58" t="s">
        <v>185</v>
      </c>
    </row>
    <row r="30" spans="2:17" ht="13.5">
      <c r="B30" s="108"/>
      <c r="C30" s="67"/>
      <c r="D30" s="67"/>
      <c r="E30" s="67"/>
      <c r="F30" s="101" t="s">
        <v>55</v>
      </c>
      <c r="G30" s="102">
        <f aca="true" t="shared" si="4" ref="G30:O30">SUM(G26:G29)</f>
        <v>15</v>
      </c>
      <c r="H30" s="103">
        <f t="shared" si="4"/>
        <v>3</v>
      </c>
      <c r="I30" s="103">
        <f t="shared" si="4"/>
        <v>0</v>
      </c>
      <c r="J30" s="103">
        <f t="shared" si="4"/>
        <v>1</v>
      </c>
      <c r="K30" s="103">
        <f t="shared" si="4"/>
        <v>0</v>
      </c>
      <c r="L30" s="103">
        <f t="shared" si="4"/>
        <v>0</v>
      </c>
      <c r="M30" s="104">
        <f t="shared" si="4"/>
        <v>17</v>
      </c>
      <c r="N30" s="103">
        <f t="shared" si="4"/>
        <v>0</v>
      </c>
      <c r="O30" s="105">
        <f t="shared" si="4"/>
        <v>17</v>
      </c>
      <c r="Q30" s="58" t="s">
        <v>151</v>
      </c>
    </row>
    <row r="31" spans="2:17" ht="13.5">
      <c r="B31" s="87"/>
      <c r="C31" s="88"/>
      <c r="D31" s="88"/>
      <c r="E31" s="89" t="s">
        <v>7</v>
      </c>
      <c r="F31" s="89"/>
      <c r="G31" s="90">
        <f aca="true" t="shared" si="5" ref="G31:O31">G25+G30</f>
        <v>1018</v>
      </c>
      <c r="H31" s="91">
        <f t="shared" si="5"/>
        <v>23</v>
      </c>
      <c r="I31" s="91">
        <f t="shared" si="5"/>
        <v>0</v>
      </c>
      <c r="J31" s="91">
        <f t="shared" si="5"/>
        <v>45</v>
      </c>
      <c r="K31" s="91">
        <f t="shared" si="5"/>
        <v>5</v>
      </c>
      <c r="L31" s="91">
        <f t="shared" si="5"/>
        <v>5</v>
      </c>
      <c r="M31" s="92">
        <f t="shared" si="5"/>
        <v>996</v>
      </c>
      <c r="N31" s="91">
        <f t="shared" si="5"/>
        <v>0</v>
      </c>
      <c r="O31" s="93">
        <f t="shared" si="5"/>
        <v>996</v>
      </c>
      <c r="Q31" s="58" t="s">
        <v>100</v>
      </c>
    </row>
    <row r="32" spans="2:17" ht="12.75">
      <c r="B32" s="67"/>
      <c r="C32" s="67"/>
      <c r="D32" s="67"/>
      <c r="E32" s="67"/>
      <c r="F32" s="67"/>
      <c r="G32" s="83"/>
      <c r="H32" s="94"/>
      <c r="I32" s="94"/>
      <c r="J32" s="94"/>
      <c r="K32" s="94"/>
      <c r="L32" s="94"/>
      <c r="M32" s="85"/>
      <c r="N32" s="84"/>
      <c r="O32" s="95"/>
      <c r="Q32" s="58" t="s">
        <v>101</v>
      </c>
    </row>
    <row r="33" spans="2:17" ht="12.75" customHeight="1">
      <c r="B33" s="66" t="s">
        <v>15</v>
      </c>
      <c r="C33" s="66"/>
      <c r="D33" s="66"/>
      <c r="E33" s="66"/>
      <c r="F33" s="67"/>
      <c r="G33" s="80"/>
      <c r="H33" s="96"/>
      <c r="I33" s="96"/>
      <c r="J33" s="96"/>
      <c r="K33" s="96"/>
      <c r="L33" s="96"/>
      <c r="M33" s="82"/>
      <c r="N33" s="96"/>
      <c r="O33" s="79"/>
      <c r="Q33" s="58" t="s">
        <v>102</v>
      </c>
    </row>
    <row r="34" spans="2:17" ht="12.75" customHeight="1">
      <c r="B34" s="66"/>
      <c r="C34" s="66"/>
      <c r="D34" s="66"/>
      <c r="E34" s="66"/>
      <c r="F34" s="67"/>
      <c r="G34" s="80"/>
      <c r="H34" s="96"/>
      <c r="I34" s="96"/>
      <c r="J34" s="96"/>
      <c r="K34" s="96"/>
      <c r="L34" s="96"/>
      <c r="M34" s="82"/>
      <c r="N34" s="96"/>
      <c r="O34" s="79"/>
      <c r="Q34" s="58" t="s">
        <v>103</v>
      </c>
    </row>
    <row r="35" spans="2:17" ht="12.75">
      <c r="B35" s="66"/>
      <c r="C35" s="66"/>
      <c r="D35" s="66"/>
      <c r="E35" s="66"/>
      <c r="F35" s="67"/>
      <c r="G35" s="80"/>
      <c r="H35" s="81"/>
      <c r="I35" s="81"/>
      <c r="J35" s="81"/>
      <c r="K35" s="81"/>
      <c r="L35" s="81"/>
      <c r="M35" s="82"/>
      <c r="N35" s="81"/>
      <c r="O35" s="79"/>
      <c r="Q35" s="109" t="s">
        <v>104</v>
      </c>
    </row>
    <row r="36" spans="2:17" ht="11.25" customHeight="1">
      <c r="B36" s="67"/>
      <c r="C36" s="100"/>
      <c r="D36" s="67"/>
      <c r="E36" s="67"/>
      <c r="F36" s="67"/>
      <c r="G36" s="83">
        <f>'Kriminal (Superjuri)'!G25</f>
        <v>0</v>
      </c>
      <c r="H36" s="84">
        <f>'Kriminal (Superjuri)'!I25</f>
        <v>0</v>
      </c>
      <c r="I36" s="84">
        <f>'Kriminal (Superjuri)'!K25</f>
        <v>0</v>
      </c>
      <c r="J36" s="84">
        <f>'Kriminal (Superjuri)'!M25</f>
        <v>0</v>
      </c>
      <c r="K36" s="84">
        <f>'Kriminal (Superjuri)'!O25</f>
        <v>0</v>
      </c>
      <c r="L36" s="84">
        <f>'Kriminal (Superjuri)'!Q25</f>
        <v>0</v>
      </c>
      <c r="M36" s="85">
        <f aca="true" t="shared" si="6" ref="M36:M45">G36+H36+I36-J36+K36-L36</f>
        <v>0</v>
      </c>
      <c r="N36" s="84">
        <f>'Kriminal (Superjuri)'!U25</f>
        <v>0</v>
      </c>
      <c r="O36" s="86">
        <f aca="true" t="shared" si="7" ref="O36:O42">M36-N36</f>
        <v>0</v>
      </c>
      <c r="Q36" s="58" t="s">
        <v>105</v>
      </c>
    </row>
    <row r="37" spans="2:17" ht="11.25" customHeight="1">
      <c r="B37" s="67"/>
      <c r="C37" s="100"/>
      <c r="D37" s="67"/>
      <c r="E37" s="67"/>
      <c r="F37" s="67"/>
      <c r="G37" s="83">
        <f>'Kriminal (Superjuri)'!G27</f>
        <v>0</v>
      </c>
      <c r="H37" s="84">
        <f>'Kriminal (Superjuri)'!I27</f>
        <v>0</v>
      </c>
      <c r="I37" s="84">
        <f>'Kriminal (Superjuri)'!K27</f>
        <v>0</v>
      </c>
      <c r="J37" s="84">
        <f>'Kriminal (Superjuri)'!M27</f>
        <v>0</v>
      </c>
      <c r="K37" s="84">
        <f>'Kriminal (Superjuri)'!O27</f>
        <v>0</v>
      </c>
      <c r="L37" s="84">
        <f>'Kriminal (Superjuri)'!Q27</f>
        <v>0</v>
      </c>
      <c r="M37" s="85">
        <f t="shared" si="6"/>
        <v>0</v>
      </c>
      <c r="N37" s="84">
        <f>'Kriminal (Superjuri)'!U27</f>
        <v>0</v>
      </c>
      <c r="O37" s="86">
        <f t="shared" si="7"/>
        <v>0</v>
      </c>
      <c r="Q37" s="58" t="s">
        <v>170</v>
      </c>
    </row>
    <row r="38" spans="2:17" ht="11.25" customHeight="1">
      <c r="B38" s="67"/>
      <c r="C38" s="100" t="s">
        <v>60</v>
      </c>
      <c r="D38" s="67"/>
      <c r="E38" s="67"/>
      <c r="F38" s="67"/>
      <c r="G38" s="83">
        <f>'Kriminal (Superjuri)'!G29</f>
        <v>0</v>
      </c>
      <c r="H38" s="84">
        <f>'Kriminal (Superjuri)'!I29</f>
        <v>0</v>
      </c>
      <c r="I38" s="84">
        <f>'Kriminal (Superjuri)'!K29</f>
        <v>0</v>
      </c>
      <c r="J38" s="84">
        <f>'Kriminal (Superjuri)'!M29</f>
        <v>0</v>
      </c>
      <c r="K38" s="84">
        <f>'Kriminal (Superjuri)'!O29</f>
        <v>0</v>
      </c>
      <c r="L38" s="84">
        <f>'Kriminal (Superjuri)'!Q29</f>
        <v>0</v>
      </c>
      <c r="M38" s="85">
        <f t="shared" si="6"/>
        <v>0</v>
      </c>
      <c r="N38" s="84">
        <f>'Kriminal (Superjuri)'!U29</f>
        <v>0</v>
      </c>
      <c r="O38" s="86">
        <f t="shared" si="7"/>
        <v>0</v>
      </c>
      <c r="Q38" s="58" t="s">
        <v>106</v>
      </c>
    </row>
    <row r="39" spans="2:17" ht="11.25" customHeight="1">
      <c r="B39" s="67"/>
      <c r="C39" s="99" t="s">
        <v>170</v>
      </c>
      <c r="D39" s="67"/>
      <c r="E39" s="67"/>
      <c r="F39" s="67"/>
      <c r="G39" s="83">
        <f>'Kriminal (Superjuri)'!G31</f>
        <v>52</v>
      </c>
      <c r="H39" s="84">
        <f>'Kriminal (Superjuri)'!I31</f>
        <v>0</v>
      </c>
      <c r="I39" s="84">
        <f>'Kriminal (Superjuri)'!K31</f>
        <v>0</v>
      </c>
      <c r="J39" s="84">
        <f>'Kriminal (Superjuri)'!M31</f>
        <v>0</v>
      </c>
      <c r="K39" s="84">
        <f>'Kriminal (Superjuri)'!O31</f>
        <v>0</v>
      </c>
      <c r="L39" s="84">
        <f>'Kriminal (Superjuri)'!Q31</f>
        <v>0</v>
      </c>
      <c r="M39" s="85">
        <f t="shared" si="6"/>
        <v>52</v>
      </c>
      <c r="N39" s="84">
        <f>'Kriminal (Superjuri)'!U31</f>
        <v>7</v>
      </c>
      <c r="O39" s="86">
        <f t="shared" si="7"/>
        <v>45</v>
      </c>
      <c r="Q39" s="58" t="s">
        <v>192</v>
      </c>
    </row>
    <row r="40" spans="2:17" ht="11.25" customHeight="1">
      <c r="B40" s="67"/>
      <c r="C40" s="100"/>
      <c r="D40" s="67"/>
      <c r="E40" s="67"/>
      <c r="F40" s="67"/>
      <c r="G40" s="83">
        <f>'Kriminal (Superjuri)'!G33</f>
        <v>0</v>
      </c>
      <c r="H40" s="84">
        <f>'Kriminal (Superjuri)'!I33</f>
        <v>0</v>
      </c>
      <c r="I40" s="84">
        <f>'Kriminal (Superjuri)'!K33</f>
        <v>0</v>
      </c>
      <c r="J40" s="84">
        <f>'Kriminal (Superjuri)'!M33</f>
        <v>0</v>
      </c>
      <c r="K40" s="84">
        <f>'Kriminal (Superjuri)'!O33</f>
        <v>0</v>
      </c>
      <c r="L40" s="84">
        <f>'Kriminal (Superjuri)'!Q33</f>
        <v>0</v>
      </c>
      <c r="M40" s="85">
        <f t="shared" si="6"/>
        <v>0</v>
      </c>
      <c r="N40" s="84">
        <f>'Kriminal (Superjuri)'!U33</f>
        <v>0</v>
      </c>
      <c r="O40" s="86">
        <f t="shared" si="7"/>
        <v>0</v>
      </c>
      <c r="Q40" s="58" t="s">
        <v>107</v>
      </c>
    </row>
    <row r="41" spans="2:17" ht="11.25" customHeight="1">
      <c r="B41" s="67"/>
      <c r="C41" s="99"/>
      <c r="D41" s="67"/>
      <c r="E41" s="67"/>
      <c r="F41" s="67"/>
      <c r="G41" s="83">
        <f>'Kriminal (Superjuri)'!G35</f>
        <v>0</v>
      </c>
      <c r="H41" s="84">
        <f>'Kriminal (Superjuri)'!I35</f>
        <v>0</v>
      </c>
      <c r="I41" s="84">
        <f>'Kriminal (Superjuri)'!K43</f>
        <v>0</v>
      </c>
      <c r="J41" s="84">
        <f>'Kriminal (Superjuri)'!M35</f>
        <v>0</v>
      </c>
      <c r="K41" s="84">
        <f>'Kriminal (Superjuri)'!O35</f>
        <v>0</v>
      </c>
      <c r="L41" s="84">
        <f>'Kriminal (Superjuri)'!Q35</f>
        <v>0</v>
      </c>
      <c r="M41" s="85">
        <f t="shared" si="6"/>
        <v>0</v>
      </c>
      <c r="N41" s="84">
        <f>'Kriminal (Superjuri)'!U35</f>
        <v>0</v>
      </c>
      <c r="O41" s="86">
        <f t="shared" si="7"/>
        <v>0</v>
      </c>
      <c r="Q41" s="58" t="s">
        <v>108</v>
      </c>
    </row>
    <row r="42" spans="2:17" ht="13.5">
      <c r="B42" s="67"/>
      <c r="C42" s="100" t="str">
        <f>Q32</f>
        <v>CONSUELO-PILAR SCERRI HERRERA</v>
      </c>
      <c r="D42" s="67"/>
      <c r="E42" s="67"/>
      <c r="F42" s="67"/>
      <c r="G42" s="83">
        <f>'Kriminal (Superjuri)'!G37</f>
        <v>20</v>
      </c>
      <c r="H42" s="84">
        <f>'Kriminal (Superjuri)'!I37</f>
        <v>0</v>
      </c>
      <c r="I42" s="110">
        <f>'Kriminal (Superjuri)'!K37</f>
        <v>0</v>
      </c>
      <c r="J42" s="84">
        <f>'Kriminal (Superjuri)'!M37</f>
        <v>2</v>
      </c>
      <c r="K42" s="84">
        <f>'Kriminal (Superjuri)'!O37</f>
        <v>0</v>
      </c>
      <c r="L42" s="84">
        <f>'Kriminal (Superjuri)'!Q37</f>
        <v>0</v>
      </c>
      <c r="M42" s="85">
        <f t="shared" si="6"/>
        <v>18</v>
      </c>
      <c r="N42" s="84">
        <f>'Kriminal (Superjuri)'!U37</f>
        <v>0</v>
      </c>
      <c r="O42" s="86">
        <f t="shared" si="7"/>
        <v>18</v>
      </c>
      <c r="Q42" s="58" t="s">
        <v>110</v>
      </c>
    </row>
    <row r="43" spans="2:17" ht="13.5">
      <c r="B43" s="67"/>
      <c r="C43" s="67"/>
      <c r="D43" s="67"/>
      <c r="E43" s="67"/>
      <c r="F43" s="101" t="s">
        <v>54</v>
      </c>
      <c r="G43" s="102">
        <f>SUM(G36:G42)</f>
        <v>72</v>
      </c>
      <c r="H43" s="103">
        <f>SUM(H36:H42)</f>
        <v>0</v>
      </c>
      <c r="I43" s="103">
        <f aca="true" t="shared" si="8" ref="I43:O43">SUM(I36:I42)</f>
        <v>0</v>
      </c>
      <c r="J43" s="103">
        <f t="shared" si="8"/>
        <v>2</v>
      </c>
      <c r="K43" s="103">
        <f t="shared" si="8"/>
        <v>0</v>
      </c>
      <c r="L43" s="103">
        <f t="shared" si="8"/>
        <v>0</v>
      </c>
      <c r="M43" s="104">
        <f t="shared" si="8"/>
        <v>70</v>
      </c>
      <c r="N43" s="103">
        <f t="shared" si="8"/>
        <v>7</v>
      </c>
      <c r="O43" s="105">
        <f t="shared" si="8"/>
        <v>63</v>
      </c>
      <c r="Q43" s="58" t="s">
        <v>111</v>
      </c>
    </row>
    <row r="44" spans="2:17" ht="13.5">
      <c r="B44" s="67"/>
      <c r="C44" s="100"/>
      <c r="D44" s="67"/>
      <c r="E44" s="67"/>
      <c r="F44" s="67"/>
      <c r="G44" s="83">
        <f>'Kriminal (Superjuri)'!G39</f>
        <v>0</v>
      </c>
      <c r="H44" s="84">
        <f>'Kriminal (Superjuri)'!I39</f>
        <v>0</v>
      </c>
      <c r="I44" s="84">
        <f>'Kriminal (Superjuri)'!K39</f>
        <v>0</v>
      </c>
      <c r="J44" s="84">
        <f>'Kriminal (Superjuri)'!M39</f>
        <v>0</v>
      </c>
      <c r="K44" s="84">
        <f>'Kriminal (Superjuri)'!O39</f>
        <v>0</v>
      </c>
      <c r="L44" s="84">
        <f>'Kriminal (Superjuri)'!Q39</f>
        <v>0</v>
      </c>
      <c r="M44" s="85">
        <f t="shared" si="6"/>
        <v>0</v>
      </c>
      <c r="N44" s="84">
        <f>'Kriminal (Superjuri)'!U39</f>
        <v>0</v>
      </c>
      <c r="O44" s="86">
        <f>M44-N44</f>
        <v>0</v>
      </c>
      <c r="Q44" s="58" t="s">
        <v>112</v>
      </c>
    </row>
    <row r="45" spans="2:17" ht="11.25" customHeight="1">
      <c r="B45" s="67"/>
      <c r="C45" s="100"/>
      <c r="D45" s="67"/>
      <c r="E45" s="67"/>
      <c r="F45" s="67"/>
      <c r="G45" s="83">
        <v>0</v>
      </c>
      <c r="H45" s="84">
        <v>0</v>
      </c>
      <c r="I45" s="84">
        <v>0</v>
      </c>
      <c r="J45" s="84">
        <v>0</v>
      </c>
      <c r="K45" s="84">
        <v>0</v>
      </c>
      <c r="L45" s="84">
        <v>0</v>
      </c>
      <c r="M45" s="85">
        <f t="shared" si="6"/>
        <v>0</v>
      </c>
      <c r="N45" s="84">
        <v>0</v>
      </c>
      <c r="O45" s="86">
        <v>0</v>
      </c>
      <c r="Q45" s="58" t="s">
        <v>113</v>
      </c>
    </row>
    <row r="46" spans="2:17" ht="13.5">
      <c r="B46" s="67"/>
      <c r="C46" s="100"/>
      <c r="D46" s="67"/>
      <c r="E46" s="67"/>
      <c r="F46" s="101" t="s">
        <v>55</v>
      </c>
      <c r="G46" s="102">
        <f aca="true" t="shared" si="9" ref="G46:O46">SUM(G44:G45)</f>
        <v>0</v>
      </c>
      <c r="H46" s="103">
        <f t="shared" si="9"/>
        <v>0</v>
      </c>
      <c r="I46" s="103">
        <f t="shared" si="9"/>
        <v>0</v>
      </c>
      <c r="J46" s="103">
        <f t="shared" si="9"/>
        <v>0</v>
      </c>
      <c r="K46" s="103">
        <f t="shared" si="9"/>
        <v>0</v>
      </c>
      <c r="L46" s="103">
        <f t="shared" si="9"/>
        <v>0</v>
      </c>
      <c r="M46" s="104">
        <f t="shared" si="9"/>
        <v>0</v>
      </c>
      <c r="N46" s="103">
        <f t="shared" si="9"/>
        <v>0</v>
      </c>
      <c r="O46" s="105">
        <f t="shared" si="9"/>
        <v>0</v>
      </c>
      <c r="Q46" s="58" t="s">
        <v>109</v>
      </c>
    </row>
    <row r="47" spans="2:17" ht="13.5">
      <c r="B47" s="87"/>
      <c r="C47" s="88"/>
      <c r="D47" s="88"/>
      <c r="E47" s="89" t="s">
        <v>7</v>
      </c>
      <c r="F47" s="89"/>
      <c r="G47" s="90">
        <f aca="true" t="shared" si="10" ref="G47:O47">G43+G46</f>
        <v>72</v>
      </c>
      <c r="H47" s="91">
        <f t="shared" si="10"/>
        <v>0</v>
      </c>
      <c r="I47" s="91">
        <f t="shared" si="10"/>
        <v>0</v>
      </c>
      <c r="J47" s="91">
        <f t="shared" si="10"/>
        <v>2</v>
      </c>
      <c r="K47" s="91">
        <f t="shared" si="10"/>
        <v>0</v>
      </c>
      <c r="L47" s="91">
        <f t="shared" si="10"/>
        <v>0</v>
      </c>
      <c r="M47" s="92">
        <f t="shared" si="10"/>
        <v>70</v>
      </c>
      <c r="N47" s="91">
        <f t="shared" si="10"/>
        <v>7</v>
      </c>
      <c r="O47" s="93">
        <f t="shared" si="10"/>
        <v>63</v>
      </c>
      <c r="Q47" s="58" t="s">
        <v>110</v>
      </c>
    </row>
    <row r="48" spans="2:17" ht="13.5">
      <c r="B48" s="111"/>
      <c r="C48" s="111"/>
      <c r="D48" s="111"/>
      <c r="E48" s="112"/>
      <c r="F48" s="112"/>
      <c r="G48" s="113"/>
      <c r="H48" s="114"/>
      <c r="I48" s="114"/>
      <c r="J48" s="114"/>
      <c r="K48" s="114"/>
      <c r="L48" s="114"/>
      <c r="M48" s="115"/>
      <c r="N48" s="114"/>
      <c r="O48" s="116"/>
      <c r="Q48" s="58" t="s">
        <v>137</v>
      </c>
    </row>
    <row r="49" spans="2:17" ht="12.75" customHeight="1">
      <c r="B49" s="66" t="s">
        <v>10</v>
      </c>
      <c r="C49" s="66"/>
      <c r="D49" s="66"/>
      <c r="E49" s="66"/>
      <c r="F49" s="67"/>
      <c r="G49" s="80"/>
      <c r="H49" s="96"/>
      <c r="I49" s="96"/>
      <c r="J49" s="96"/>
      <c r="K49" s="96"/>
      <c r="L49" s="96"/>
      <c r="M49" s="82"/>
      <c r="N49" s="96"/>
      <c r="O49" s="79"/>
      <c r="Q49" s="58" t="s">
        <v>111</v>
      </c>
    </row>
    <row r="50" spans="2:17" ht="12.75">
      <c r="B50" s="66"/>
      <c r="C50" s="66"/>
      <c r="D50" s="66"/>
      <c r="E50" s="66"/>
      <c r="F50" s="67"/>
      <c r="G50" s="80"/>
      <c r="H50" s="81"/>
      <c r="I50" s="81"/>
      <c r="J50" s="81"/>
      <c r="K50" s="81"/>
      <c r="L50" s="81"/>
      <c r="M50" s="82"/>
      <c r="N50" s="81"/>
      <c r="O50" s="79"/>
      <c r="Q50" s="58" t="s">
        <v>112</v>
      </c>
    </row>
    <row r="51" spans="2:17" ht="11.25" customHeight="1">
      <c r="B51" s="67"/>
      <c r="C51" s="100" t="str">
        <f>Q67</f>
        <v>JOSETTE DEMICOLI</v>
      </c>
      <c r="D51" s="67"/>
      <c r="E51" s="67"/>
      <c r="F51" s="67"/>
      <c r="G51" s="83">
        <f>'J. Demicoli'!G45</f>
        <v>260</v>
      </c>
      <c r="H51" s="84">
        <f>'J. Demicoli'!I45</f>
        <v>9</v>
      </c>
      <c r="I51" s="84">
        <f>'J. Demicoli'!K45</f>
        <v>0</v>
      </c>
      <c r="J51" s="84">
        <f>'J. Demicoli'!M45</f>
        <v>22</v>
      </c>
      <c r="K51" s="84">
        <f>'J. Demicoli'!O45</f>
        <v>0</v>
      </c>
      <c r="L51" s="84">
        <f>'J. Demicoli'!Q45</f>
        <v>0</v>
      </c>
      <c r="M51" s="85">
        <f aca="true" t="shared" si="11" ref="M51:M67">G51+H51+I51-J51+K51-L51</f>
        <v>247</v>
      </c>
      <c r="N51" s="84">
        <f>'J. Demicoli'!U45</f>
        <v>0</v>
      </c>
      <c r="O51" s="86">
        <f>M51-N51</f>
        <v>247</v>
      </c>
      <c r="Q51" s="58" t="s">
        <v>113</v>
      </c>
    </row>
    <row r="52" spans="2:17" ht="11.25" customHeight="1">
      <c r="B52" s="67"/>
      <c r="C52" s="100" t="str">
        <f>Q62</f>
        <v>GABRIELLA VELLA</v>
      </c>
      <c r="D52" s="67"/>
      <c r="E52" s="67"/>
      <c r="F52" s="67"/>
      <c r="G52" s="83">
        <f>'Vella G.'!G45</f>
        <v>204</v>
      </c>
      <c r="H52" s="84">
        <f>'Vella G.'!I45</f>
        <v>9</v>
      </c>
      <c r="I52" s="84">
        <f>'Vella G.'!K45</f>
        <v>0</v>
      </c>
      <c r="J52" s="84">
        <f>'Vella G.'!M45</f>
        <v>8</v>
      </c>
      <c r="K52" s="84">
        <f>'Vella G.'!O45</f>
        <v>0</v>
      </c>
      <c r="L52" s="84">
        <f>'Vella G.'!Q45</f>
        <v>1</v>
      </c>
      <c r="M52" s="85">
        <f t="shared" si="11"/>
        <v>204</v>
      </c>
      <c r="N52" s="84">
        <f>'Vella G.'!U45</f>
        <v>1</v>
      </c>
      <c r="O52" s="86">
        <f aca="true" t="shared" si="12" ref="O52:O67">M52-N52</f>
        <v>203</v>
      </c>
      <c r="Q52" s="58" t="s">
        <v>114</v>
      </c>
    </row>
    <row r="53" spans="2:17" ht="11.25" customHeight="1">
      <c r="B53" s="67"/>
      <c r="C53" s="100" t="str">
        <f>Q66</f>
        <v>FRANCESCO DEPASQUALE</v>
      </c>
      <c r="D53" s="67"/>
      <c r="E53" s="67"/>
      <c r="F53" s="67"/>
      <c r="G53" s="83">
        <f>'Depasquale F.'!G45</f>
        <v>267</v>
      </c>
      <c r="H53" s="84">
        <f>'Depasquale F.'!I45</f>
        <v>94</v>
      </c>
      <c r="I53" s="84">
        <f>'Depasquale F.'!K45</f>
        <v>0</v>
      </c>
      <c r="J53" s="84">
        <f>'Depasquale F.'!M45</f>
        <v>97</v>
      </c>
      <c r="K53" s="84">
        <f>'Depasquale F.'!O45</f>
        <v>0</v>
      </c>
      <c r="L53" s="84">
        <f>'Depasquale F.'!Q45</f>
        <v>0</v>
      </c>
      <c r="M53" s="85">
        <f t="shared" si="11"/>
        <v>264</v>
      </c>
      <c r="N53" s="84">
        <f>'Depasquale F.'!U45</f>
        <v>37</v>
      </c>
      <c r="O53" s="86">
        <f t="shared" si="12"/>
        <v>227</v>
      </c>
      <c r="Q53" s="58" t="s">
        <v>115</v>
      </c>
    </row>
    <row r="54" spans="2:17" ht="11.25" customHeight="1">
      <c r="B54" s="67"/>
      <c r="C54" s="100" t="str">
        <f>Q72</f>
        <v>ASTRID-MAY GRIMA</v>
      </c>
      <c r="D54" s="67"/>
      <c r="E54" s="67"/>
      <c r="F54" s="67"/>
      <c r="G54" s="83">
        <f>'Astrid-May Grima'!G45</f>
        <v>535</v>
      </c>
      <c r="H54" s="84">
        <f>'Astrid-May Grima'!I45</f>
        <v>70</v>
      </c>
      <c r="I54" s="84">
        <f>'Astrid-May Grima'!K45</f>
        <v>0</v>
      </c>
      <c r="J54" s="84">
        <f>'Astrid-May Grima'!M45</f>
        <v>48</v>
      </c>
      <c r="K54" s="84">
        <f>'Astrid-May Grima'!O45</f>
        <v>0</v>
      </c>
      <c r="L54" s="84">
        <f>'Astrid-May Grima'!Q45</f>
        <v>26</v>
      </c>
      <c r="M54" s="85">
        <f t="shared" si="11"/>
        <v>531</v>
      </c>
      <c r="N54" s="84">
        <f>'Astrid-May Grima'!U45</f>
        <v>0</v>
      </c>
      <c r="O54" s="86">
        <f t="shared" si="12"/>
        <v>531</v>
      </c>
      <c r="Q54" s="109" t="s">
        <v>116</v>
      </c>
    </row>
    <row r="55" spans="2:17" ht="11.25" customHeight="1">
      <c r="B55" s="108"/>
      <c r="C55" s="99" t="s">
        <v>187</v>
      </c>
      <c r="D55" s="67"/>
      <c r="E55" s="67"/>
      <c r="F55" s="67"/>
      <c r="G55" s="83">
        <f>'Farrugia Frendo C.'!G45</f>
        <v>838</v>
      </c>
      <c r="H55" s="84">
        <f>'Farrugia Frendo C.'!I45</f>
        <v>154</v>
      </c>
      <c r="I55" s="84">
        <f>'Farrugia Frendo C.'!K45</f>
        <v>0</v>
      </c>
      <c r="J55" s="84">
        <f>'Farrugia Frendo C.'!M45</f>
        <v>57</v>
      </c>
      <c r="K55" s="84">
        <f>'Farrugia Frendo C.'!O45</f>
        <v>0</v>
      </c>
      <c r="L55" s="84">
        <f>'Farrugia Frendo C.'!Q45</f>
        <v>0</v>
      </c>
      <c r="M55" s="85">
        <f t="shared" si="11"/>
        <v>935</v>
      </c>
      <c r="N55" s="84">
        <f>'Farrugia Frendo C.'!U45</f>
        <v>76</v>
      </c>
      <c r="O55" s="86">
        <f t="shared" si="12"/>
        <v>859</v>
      </c>
      <c r="Q55" s="58" t="s">
        <v>117</v>
      </c>
    </row>
    <row r="56" spans="2:17" ht="11.25" customHeight="1">
      <c r="B56" s="67"/>
      <c r="C56" s="100" t="str">
        <f>Q39</f>
        <v>YANA MICALLEF STAFRACE</v>
      </c>
      <c r="D56" s="67"/>
      <c r="E56" s="67"/>
      <c r="F56" s="67"/>
      <c r="G56" s="83">
        <f>'Micallef Stafrace Y.'!G45</f>
        <v>1651</v>
      </c>
      <c r="H56" s="84">
        <f>'Micallef Stafrace Y.'!I45</f>
        <v>263</v>
      </c>
      <c r="I56" s="84">
        <f>'Micallef Stafrace Y.'!K45</f>
        <v>0</v>
      </c>
      <c r="J56" s="84">
        <f>'Micallef Stafrace Y.'!M45</f>
        <v>310</v>
      </c>
      <c r="K56" s="84">
        <f>'Micallef Stafrace Y.'!O45</f>
        <v>0</v>
      </c>
      <c r="L56" s="84">
        <f>'Micallef Stafrace Y.'!Q45</f>
        <v>0</v>
      </c>
      <c r="M56" s="85">
        <f t="shared" si="11"/>
        <v>1604</v>
      </c>
      <c r="N56" s="84">
        <f>'Micallef Stafrace Y.'!U45</f>
        <v>0</v>
      </c>
      <c r="O56" s="86">
        <f t="shared" si="12"/>
        <v>1604</v>
      </c>
      <c r="Q56" s="58" t="s">
        <v>118</v>
      </c>
    </row>
    <row r="57" spans="2:17" ht="11.25" customHeight="1">
      <c r="B57" s="67"/>
      <c r="C57" s="100" t="str">
        <f>Q28</f>
        <v>AUDREY DEMICOLI</v>
      </c>
      <c r="D57" s="67"/>
      <c r="E57" s="67"/>
      <c r="F57" s="67"/>
      <c r="G57" s="117">
        <f>'Demicoli A.'!G45</f>
        <v>578</v>
      </c>
      <c r="H57" s="84">
        <f>'Demicoli A.'!I45</f>
        <v>75</v>
      </c>
      <c r="I57" s="84">
        <f>'Demicoli A.'!K45</f>
        <v>0</v>
      </c>
      <c r="J57" s="84">
        <f>'Demicoli A.'!M45</f>
        <v>66</v>
      </c>
      <c r="K57" s="84">
        <f>'Demicoli A.'!O45</f>
        <v>0</v>
      </c>
      <c r="L57" s="84">
        <f>'Demicoli A.'!Q45</f>
        <v>0</v>
      </c>
      <c r="M57" s="85">
        <f t="shared" si="11"/>
        <v>587</v>
      </c>
      <c r="N57" s="84">
        <f>'Demicoli A.'!U45</f>
        <v>195</v>
      </c>
      <c r="O57" s="86">
        <f t="shared" si="12"/>
        <v>392</v>
      </c>
      <c r="Q57" s="58" t="s">
        <v>119</v>
      </c>
    </row>
    <row r="58" spans="2:17" ht="11.25" customHeight="1">
      <c r="B58" s="67"/>
      <c r="C58" s="100" t="str">
        <f>Q48</f>
        <v>MARSE-ANN FARRUGIA </v>
      </c>
      <c r="D58" s="67"/>
      <c r="E58" s="67"/>
      <c r="F58" s="67"/>
      <c r="G58" s="83">
        <f>'Farrugia M.'!G45</f>
        <v>435</v>
      </c>
      <c r="H58" s="84">
        <f>'Farrugia M.'!I45</f>
        <v>4</v>
      </c>
      <c r="I58" s="84">
        <f>'Farrugia M.'!K45</f>
        <v>0</v>
      </c>
      <c r="J58" s="84">
        <f>'Farrugia M.'!M45</f>
        <v>29</v>
      </c>
      <c r="K58" s="84">
        <f>'Farrugia M.'!O45</f>
        <v>0</v>
      </c>
      <c r="L58" s="84">
        <f>'Farrugia M.'!Q45</f>
        <v>0</v>
      </c>
      <c r="M58" s="85">
        <f t="shared" si="11"/>
        <v>410</v>
      </c>
      <c r="N58" s="84">
        <f>'Farrugia M.'!U45</f>
        <v>71</v>
      </c>
      <c r="O58" s="86">
        <f t="shared" si="12"/>
        <v>339</v>
      </c>
      <c r="Q58" s="58" t="s">
        <v>120</v>
      </c>
    </row>
    <row r="59" spans="2:17" ht="11.25" customHeight="1">
      <c r="B59" s="67"/>
      <c r="C59" s="100"/>
      <c r="D59" s="67"/>
      <c r="E59" s="67"/>
      <c r="F59" s="67"/>
      <c r="G59" s="83">
        <f>'mag. 1'!G45</f>
        <v>0</v>
      </c>
      <c r="H59" s="84">
        <f>'mag. 1'!I45</f>
        <v>0</v>
      </c>
      <c r="I59" s="84">
        <f>'mag. 1'!K45</f>
        <v>0</v>
      </c>
      <c r="J59" s="84">
        <f>'mag. 1'!M45</f>
        <v>0</v>
      </c>
      <c r="K59" s="84">
        <f>'mag. 1'!O45</f>
        <v>0</v>
      </c>
      <c r="L59" s="84">
        <f>'mag. 1'!Q45</f>
        <v>0</v>
      </c>
      <c r="M59" s="85">
        <f t="shared" si="11"/>
        <v>0</v>
      </c>
      <c r="N59" s="84">
        <f>'mag. 1'!U45</f>
        <v>0</v>
      </c>
      <c r="O59" s="86">
        <f t="shared" si="12"/>
        <v>0</v>
      </c>
      <c r="Q59" s="58" t="s">
        <v>121</v>
      </c>
    </row>
    <row r="60" spans="2:17" ht="11.25" customHeight="1">
      <c r="B60" s="108"/>
      <c r="C60" s="100" t="str">
        <f>Q73</f>
        <v>SIMONE GRECH</v>
      </c>
      <c r="D60" s="67"/>
      <c r="E60" s="67"/>
      <c r="F60" s="67"/>
      <c r="G60" s="83">
        <f>'Simone Grech'!G45</f>
        <v>600</v>
      </c>
      <c r="H60" s="84">
        <f>'Simone Grech'!I45</f>
        <v>88</v>
      </c>
      <c r="I60" s="84">
        <f>'Simone Grech'!K45</f>
        <v>0</v>
      </c>
      <c r="J60" s="84">
        <f>'Simone Grech'!M45</f>
        <v>82</v>
      </c>
      <c r="K60" s="84">
        <f>'Simone Grech'!O45</f>
        <v>0</v>
      </c>
      <c r="L60" s="84">
        <f>'Simone Grech'!Q45</f>
        <v>0</v>
      </c>
      <c r="M60" s="85">
        <f t="shared" si="11"/>
        <v>606</v>
      </c>
      <c r="N60" s="84">
        <f>'Simone Grech'!U45</f>
        <v>0</v>
      </c>
      <c r="O60" s="86">
        <f t="shared" si="12"/>
        <v>606</v>
      </c>
      <c r="Q60" s="58" t="s">
        <v>122</v>
      </c>
    </row>
    <row r="61" spans="2:17" ht="11.25" customHeight="1">
      <c r="B61" s="67"/>
      <c r="C61" s="99" t="s">
        <v>175</v>
      </c>
      <c r="D61" s="67"/>
      <c r="E61" s="67"/>
      <c r="F61" s="67"/>
      <c r="G61" s="83">
        <f>'J. Mifsud'!G45</f>
        <v>142</v>
      </c>
      <c r="H61" s="84">
        <f>'J. Mifsud'!I45</f>
        <v>71</v>
      </c>
      <c r="I61" s="84">
        <f>'J. Mifsud'!K45</f>
        <v>0</v>
      </c>
      <c r="J61" s="84">
        <f>'J. Mifsud'!M45</f>
        <v>43</v>
      </c>
      <c r="K61" s="84">
        <f>'J. Mifsud'!O45</f>
        <v>0</v>
      </c>
      <c r="L61" s="84">
        <f>'J. Mifsud'!Q45</f>
        <v>1</v>
      </c>
      <c r="M61" s="85">
        <f t="shared" si="11"/>
        <v>169</v>
      </c>
      <c r="N61" s="84">
        <f>'J. Mifsud'!U45</f>
        <v>0</v>
      </c>
      <c r="O61" s="86">
        <f t="shared" si="12"/>
        <v>169</v>
      </c>
      <c r="Q61" s="58" t="s">
        <v>123</v>
      </c>
    </row>
    <row r="62" spans="2:17" ht="11.25" customHeight="1">
      <c r="B62" s="67"/>
      <c r="C62" s="100" t="str">
        <f>Q34</f>
        <v>DOREEN CLARKE</v>
      </c>
      <c r="D62" s="67"/>
      <c r="E62" s="67"/>
      <c r="F62" s="67"/>
      <c r="G62" s="83">
        <f>'Clarke D.'!G45</f>
        <v>425</v>
      </c>
      <c r="H62" s="84">
        <f>'Clarke D.'!I45</f>
        <v>22</v>
      </c>
      <c r="I62" s="84">
        <f>'Clarke D.'!K45</f>
        <v>0</v>
      </c>
      <c r="J62" s="84">
        <f>'Clarke D.'!M45</f>
        <v>21</v>
      </c>
      <c r="K62" s="84">
        <f>'Clarke D.'!O45</f>
        <v>1</v>
      </c>
      <c r="L62" s="84">
        <f>'Clarke D.'!Q45</f>
        <v>1</v>
      </c>
      <c r="M62" s="85">
        <f t="shared" si="11"/>
        <v>426</v>
      </c>
      <c r="N62" s="84">
        <f>'Clarke D.'!U45</f>
        <v>8</v>
      </c>
      <c r="O62" s="86">
        <f t="shared" si="12"/>
        <v>418</v>
      </c>
      <c r="Q62" s="99" t="s">
        <v>105</v>
      </c>
    </row>
    <row r="63" spans="2:17" ht="11.25" customHeight="1">
      <c r="B63" s="67"/>
      <c r="C63" s="100" t="str">
        <f>Q70</f>
        <v>NATASHA GALEA SCIBERRAS</v>
      </c>
      <c r="D63" s="67"/>
      <c r="E63" s="67"/>
      <c r="F63" s="67"/>
      <c r="G63" s="83">
        <f>'Galea Sciberras N.'!G45</f>
        <v>1079</v>
      </c>
      <c r="H63" s="84">
        <f>'Galea Sciberras N.'!I45</f>
        <v>4</v>
      </c>
      <c r="I63" s="84">
        <f>'Galea Sciberras N.'!K45</f>
        <v>0</v>
      </c>
      <c r="J63" s="84">
        <f>'Galea Sciberras N.'!M45</f>
        <v>19</v>
      </c>
      <c r="K63" s="84">
        <f>'Galea Sciberras N.'!O45</f>
        <v>0</v>
      </c>
      <c r="L63" s="84">
        <f>'Galea Sciberras N.'!Q45</f>
        <v>0</v>
      </c>
      <c r="M63" s="85">
        <f>G63+H63+I63-J63+K63-L63</f>
        <v>1064</v>
      </c>
      <c r="N63" s="84">
        <f>'Galea Sciberras N.'!U45</f>
        <v>197</v>
      </c>
      <c r="O63" s="86">
        <f>M63-N63</f>
        <v>867</v>
      </c>
      <c r="Q63" s="99" t="s">
        <v>100</v>
      </c>
    </row>
    <row r="64" spans="2:17" ht="11.25" customHeight="1">
      <c r="B64" s="67"/>
      <c r="C64" s="99" t="s">
        <v>176</v>
      </c>
      <c r="D64" s="67"/>
      <c r="E64" s="67"/>
      <c r="F64" s="67"/>
      <c r="G64" s="83">
        <f>'M. Vella'!G45</f>
        <v>281</v>
      </c>
      <c r="H64" s="84">
        <f>'M. Vella'!I45</f>
        <v>10</v>
      </c>
      <c r="I64" s="84">
        <f>'M. Vella'!K45</f>
        <v>0</v>
      </c>
      <c r="J64" s="84">
        <f>'M. Vella'!M45</f>
        <v>11</v>
      </c>
      <c r="K64" s="84">
        <f>'M. Vella'!O45</f>
        <v>0</v>
      </c>
      <c r="L64" s="84">
        <f>'M. Vella'!Q45</f>
        <v>0</v>
      </c>
      <c r="M64" s="85">
        <f>G64+H64+I64-J64+K64-L64</f>
        <v>280</v>
      </c>
      <c r="N64" s="84">
        <f>'M. Vella'!U45</f>
        <v>137</v>
      </c>
      <c r="O64" s="86">
        <f t="shared" si="12"/>
        <v>143</v>
      </c>
      <c r="Q64" s="118" t="s">
        <v>138</v>
      </c>
    </row>
    <row r="65" spans="2:17" ht="11.25" customHeight="1">
      <c r="B65" s="67"/>
      <c r="C65" s="99" t="str">
        <f>Q63</f>
        <v>CLAIRE STAFRACE ZAMMIT</v>
      </c>
      <c r="D65" s="67"/>
      <c r="E65" s="67"/>
      <c r="F65" s="67"/>
      <c r="G65" s="83">
        <f>'Stafrace Zammit C.'!G45</f>
        <v>1009</v>
      </c>
      <c r="H65" s="84">
        <f>'Stafrace Zammit C.'!I45</f>
        <v>50</v>
      </c>
      <c r="I65" s="110">
        <f>'Stafrace Zammit C.'!K45</f>
        <v>0</v>
      </c>
      <c r="J65" s="84">
        <f>'Stafrace Zammit C.'!M45</f>
        <v>63</v>
      </c>
      <c r="K65" s="84">
        <f>'Stafrace Zammit C.'!O45</f>
        <v>0</v>
      </c>
      <c r="L65" s="84">
        <f>'Stafrace Zammit C.'!Q45</f>
        <v>0</v>
      </c>
      <c r="M65" s="85">
        <f t="shared" si="11"/>
        <v>996</v>
      </c>
      <c r="N65" s="84">
        <f>'Stafrace Zammit C.'!U45</f>
        <v>163</v>
      </c>
      <c r="O65" s="86">
        <f t="shared" si="12"/>
        <v>833</v>
      </c>
      <c r="Q65" s="58" t="s">
        <v>139</v>
      </c>
    </row>
    <row r="66" spans="2:17" ht="11.25" customHeight="1">
      <c r="B66" s="67"/>
      <c r="C66" s="100"/>
      <c r="D66" s="67"/>
      <c r="E66" s="67"/>
      <c r="F66" s="67"/>
      <c r="G66" s="83">
        <f>'mag. 2'!G45</f>
        <v>0</v>
      </c>
      <c r="H66" s="84">
        <f>'mag. 2'!I45</f>
        <v>0</v>
      </c>
      <c r="I66" s="84">
        <f>'mag. 2'!K45</f>
        <v>0</v>
      </c>
      <c r="J66" s="84">
        <f>'mag. 2'!M45</f>
        <v>0</v>
      </c>
      <c r="K66" s="84">
        <f>'mag. 2'!O45</f>
        <v>0</v>
      </c>
      <c r="L66" s="84">
        <f>'mag. 2'!Q45</f>
        <v>0</v>
      </c>
      <c r="M66" s="85">
        <f t="shared" si="11"/>
        <v>0</v>
      </c>
      <c r="N66" s="84">
        <f>'mag. 2'!U45</f>
        <v>0</v>
      </c>
      <c r="O66" s="86">
        <f t="shared" si="12"/>
        <v>0</v>
      </c>
      <c r="Q66" s="58" t="s">
        <v>144</v>
      </c>
    </row>
    <row r="67" spans="2:17" ht="11.25" customHeight="1">
      <c r="B67" s="67"/>
      <c r="C67" s="100"/>
      <c r="D67" s="67"/>
      <c r="E67" s="67"/>
      <c r="F67" s="67"/>
      <c r="G67" s="83">
        <f>'mag. 3'!G45</f>
        <v>0</v>
      </c>
      <c r="H67" s="84">
        <f>'mag. 3'!I45</f>
        <v>0</v>
      </c>
      <c r="I67" s="84">
        <f>'mag. 3'!K45</f>
        <v>0</v>
      </c>
      <c r="J67" s="84">
        <f>'mag. 3'!M45</f>
        <v>0</v>
      </c>
      <c r="K67" s="84">
        <f>'mag. 3'!O45</f>
        <v>0</v>
      </c>
      <c r="L67" s="84">
        <f>'mag. 3'!Q45</f>
        <v>0</v>
      </c>
      <c r="M67" s="85">
        <f t="shared" si="11"/>
        <v>0</v>
      </c>
      <c r="N67" s="84">
        <f>'mag. 3'!U45</f>
        <v>0</v>
      </c>
      <c r="O67" s="86">
        <f t="shared" si="12"/>
        <v>0</v>
      </c>
      <c r="Q67" s="58" t="s">
        <v>145</v>
      </c>
    </row>
    <row r="68" spans="2:17" ht="11.25" customHeight="1">
      <c r="B68" s="67"/>
      <c r="C68" s="100" t="str">
        <f>Q68</f>
        <v>NEVILLE CAMILLERI</v>
      </c>
      <c r="D68" s="67"/>
      <c r="E68" s="67"/>
      <c r="F68" s="67"/>
      <c r="G68" s="83">
        <f>'Camilleri N.'!G45</f>
        <v>261</v>
      </c>
      <c r="H68" s="84">
        <f>'Camilleri N.'!I45</f>
        <v>6</v>
      </c>
      <c r="I68" s="84">
        <f>'Camilleri N.'!K45</f>
        <v>0</v>
      </c>
      <c r="J68" s="84">
        <f>'Camilleri N.'!M45</f>
        <v>8</v>
      </c>
      <c r="K68" s="84">
        <f>'Camilleri N.'!O45</f>
        <v>0</v>
      </c>
      <c r="L68" s="84">
        <f>'Camilleri N.'!Q45</f>
        <v>0</v>
      </c>
      <c r="M68" s="85">
        <f aca="true" t="shared" si="13" ref="M68:M73">G68+H68+I68-J68+K68-L68</f>
        <v>259</v>
      </c>
      <c r="N68" s="84">
        <f>'Camilleri N.'!U45</f>
        <v>43</v>
      </c>
      <c r="O68" s="86">
        <f aca="true" t="shared" si="14" ref="O68:O73">M68-N68</f>
        <v>216</v>
      </c>
      <c r="Q68" s="58" t="s">
        <v>146</v>
      </c>
    </row>
    <row r="69" spans="2:17" ht="11.25" customHeight="1">
      <c r="B69" s="67"/>
      <c r="C69" s="100" t="str">
        <f>Q69</f>
        <v>IAN FARRUGIA</v>
      </c>
      <c r="D69" s="67"/>
      <c r="E69" s="67"/>
      <c r="F69" s="67"/>
      <c r="G69" s="83">
        <f>'Farrugia I.'!G45</f>
        <v>1095</v>
      </c>
      <c r="H69" s="84">
        <f>'Farrugia I.'!I45</f>
        <v>44</v>
      </c>
      <c r="I69" s="84">
        <f>'Farrugia I.'!K45</f>
        <v>0</v>
      </c>
      <c r="J69" s="84">
        <f>'Farrugia I.'!M45</f>
        <v>52</v>
      </c>
      <c r="K69" s="84">
        <f>'Farrugia I.'!O45</f>
        <v>0</v>
      </c>
      <c r="L69" s="84">
        <f>'Farrugia I.'!Q45</f>
        <v>0</v>
      </c>
      <c r="M69" s="85">
        <f t="shared" si="13"/>
        <v>1087</v>
      </c>
      <c r="N69" s="84">
        <f>'Farrugia I.'!U45</f>
        <v>1</v>
      </c>
      <c r="O69" s="86">
        <f t="shared" si="14"/>
        <v>1086</v>
      </c>
      <c r="Q69" s="58" t="s">
        <v>153</v>
      </c>
    </row>
    <row r="70" spans="2:17" ht="11.25" customHeight="1">
      <c r="B70" s="67"/>
      <c r="C70" s="100" t="str">
        <f>Q71</f>
        <v>AARON BUGEJA</v>
      </c>
      <c r="D70" s="67"/>
      <c r="E70" s="67"/>
      <c r="F70" s="67"/>
      <c r="G70" s="83">
        <f>'Bugeja A.'!G45</f>
        <v>548</v>
      </c>
      <c r="H70" s="84">
        <f>'Bugeja A.'!I45</f>
        <v>170</v>
      </c>
      <c r="I70" s="84">
        <f>'Bugeja A.'!K45</f>
        <v>0</v>
      </c>
      <c r="J70" s="84">
        <f>'Bugeja A.'!M45</f>
        <v>151</v>
      </c>
      <c r="K70" s="84">
        <f>'Bugeja A.'!O45</f>
        <v>0</v>
      </c>
      <c r="L70" s="84">
        <f>'Bugeja A.'!Q45</f>
        <v>0</v>
      </c>
      <c r="M70" s="85">
        <f t="shared" si="13"/>
        <v>567</v>
      </c>
      <c r="N70" s="84">
        <f>'Bugeja A.'!U45</f>
        <v>0</v>
      </c>
      <c r="O70" s="86">
        <f t="shared" si="14"/>
        <v>567</v>
      </c>
      <c r="Q70" s="58" t="s">
        <v>156</v>
      </c>
    </row>
    <row r="71" spans="2:17" ht="11.25" customHeight="1">
      <c r="B71" s="67"/>
      <c r="C71" s="100" t="str">
        <f>Q74</f>
        <v>CHARMAINE GALEA</v>
      </c>
      <c r="D71" s="67"/>
      <c r="E71" s="67"/>
      <c r="F71" s="67"/>
      <c r="G71" s="83">
        <f>'Galea C.'!G45</f>
        <v>223</v>
      </c>
      <c r="H71" s="84">
        <f>'Galea C.'!I45</f>
        <v>77</v>
      </c>
      <c r="I71" s="84">
        <f>'Galea C.'!K45</f>
        <v>0</v>
      </c>
      <c r="J71" s="84">
        <f>'Galea C.'!M45</f>
        <v>65</v>
      </c>
      <c r="K71" s="84">
        <f>'Galea C.'!O45</f>
        <v>0</v>
      </c>
      <c r="L71" s="84">
        <f>'Galea C.'!Q45</f>
        <v>1</v>
      </c>
      <c r="M71" s="85">
        <f t="shared" si="13"/>
        <v>234</v>
      </c>
      <c r="N71" s="84">
        <f>'Galea C.'!U45</f>
        <v>2</v>
      </c>
      <c r="O71" s="86">
        <f t="shared" si="14"/>
        <v>232</v>
      </c>
      <c r="Q71" s="58" t="s">
        <v>163</v>
      </c>
    </row>
    <row r="72" spans="2:17" ht="11.25" customHeight="1">
      <c r="B72" s="67"/>
      <c r="C72" s="100" t="str">
        <f>Q29</f>
        <v>DONATELLA FRENDO DIMECH</v>
      </c>
      <c r="D72" s="67"/>
      <c r="E72" s="67"/>
      <c r="F72" s="67"/>
      <c r="G72" s="83">
        <f>'Frendo Dimech D.'!G45</f>
        <v>273</v>
      </c>
      <c r="H72" s="84">
        <f>'Frendo Dimech D.'!I45</f>
        <v>92</v>
      </c>
      <c r="I72" s="84">
        <f>'Frendo Dimech D.'!K45</f>
        <v>0</v>
      </c>
      <c r="J72" s="84">
        <f>'Frendo Dimech D.'!M45</f>
        <v>131</v>
      </c>
      <c r="K72" s="84">
        <f>'Frendo Dimech D.'!O45</f>
        <v>0</v>
      </c>
      <c r="L72" s="84">
        <f>'Frendo Dimech D.'!Q45</f>
        <v>0</v>
      </c>
      <c r="M72" s="85">
        <f t="shared" si="13"/>
        <v>234</v>
      </c>
      <c r="N72" s="84">
        <f>'Frendo Dimech D.'!U45</f>
        <v>17</v>
      </c>
      <c r="O72" s="86">
        <f t="shared" si="14"/>
        <v>217</v>
      </c>
      <c r="Q72" s="58" t="s">
        <v>200</v>
      </c>
    </row>
    <row r="73" spans="2:17" ht="11.25" customHeight="1">
      <c r="B73" s="67"/>
      <c r="C73" s="100" t="str">
        <f>Q76</f>
        <v>RACHEL MONTEBELLO</v>
      </c>
      <c r="D73" s="67"/>
      <c r="E73" s="67"/>
      <c r="F73" s="67"/>
      <c r="G73" s="83">
        <f>'Rachel Montebello'!G45</f>
        <v>219</v>
      </c>
      <c r="H73" s="84">
        <f>'Rachel Montebello'!I45</f>
        <v>8</v>
      </c>
      <c r="I73" s="84">
        <f>'Rachel Montebello'!K45</f>
        <v>0</v>
      </c>
      <c r="J73" s="84">
        <f>'Rachel Montebello'!M45</f>
        <v>1</v>
      </c>
      <c r="K73" s="84">
        <f>'Rachel Montebello'!O45</f>
        <v>1</v>
      </c>
      <c r="L73" s="84">
        <f>'Rachel Montebello'!Q45</f>
        <v>0</v>
      </c>
      <c r="M73" s="85">
        <f t="shared" si="13"/>
        <v>227</v>
      </c>
      <c r="N73" s="84">
        <f>'Rachel Montebello'!U45</f>
        <v>142</v>
      </c>
      <c r="O73" s="86">
        <f t="shared" si="14"/>
        <v>85</v>
      </c>
      <c r="Q73" s="58" t="s">
        <v>201</v>
      </c>
    </row>
    <row r="74" spans="2:17" ht="13.5">
      <c r="B74" s="67"/>
      <c r="C74" s="67"/>
      <c r="D74" s="67"/>
      <c r="E74" s="67"/>
      <c r="F74" s="101" t="s">
        <v>54</v>
      </c>
      <c r="G74" s="119">
        <f aca="true" t="shared" si="15" ref="G74:O74">SUM(G51:G73)</f>
        <v>10923</v>
      </c>
      <c r="H74" s="120">
        <f t="shared" si="15"/>
        <v>1320</v>
      </c>
      <c r="I74" s="120">
        <f t="shared" si="15"/>
        <v>0</v>
      </c>
      <c r="J74" s="120">
        <f t="shared" si="15"/>
        <v>1284</v>
      </c>
      <c r="K74" s="120">
        <f t="shared" si="15"/>
        <v>2</v>
      </c>
      <c r="L74" s="120">
        <f t="shared" si="15"/>
        <v>30</v>
      </c>
      <c r="M74" s="121">
        <f t="shared" si="15"/>
        <v>10931</v>
      </c>
      <c r="N74" s="120">
        <f t="shared" si="15"/>
        <v>1090</v>
      </c>
      <c r="O74" s="122">
        <f t="shared" si="15"/>
        <v>9841</v>
      </c>
      <c r="Q74" s="58" t="s">
        <v>164</v>
      </c>
    </row>
    <row r="75" spans="2:17" ht="15" customHeight="1" thickBot="1">
      <c r="B75" s="87"/>
      <c r="C75" s="88"/>
      <c r="D75" s="88"/>
      <c r="E75" s="89"/>
      <c r="F75" s="123" t="s">
        <v>7</v>
      </c>
      <c r="G75" s="90">
        <f aca="true" t="shared" si="16" ref="G75:O75">G74</f>
        <v>10923</v>
      </c>
      <c r="H75" s="91">
        <f t="shared" si="16"/>
        <v>1320</v>
      </c>
      <c r="I75" s="91">
        <f t="shared" si="16"/>
        <v>0</v>
      </c>
      <c r="J75" s="91">
        <f t="shared" si="16"/>
        <v>1284</v>
      </c>
      <c r="K75" s="91">
        <f t="shared" si="16"/>
        <v>2</v>
      </c>
      <c r="L75" s="91">
        <f t="shared" si="16"/>
        <v>30</v>
      </c>
      <c r="M75" s="92">
        <f t="shared" si="16"/>
        <v>10931</v>
      </c>
      <c r="N75" s="91">
        <f t="shared" si="16"/>
        <v>1090</v>
      </c>
      <c r="O75" s="124">
        <f t="shared" si="16"/>
        <v>9841</v>
      </c>
      <c r="Q75" s="58" t="s">
        <v>173</v>
      </c>
    </row>
    <row r="76" spans="2:17" ht="11.25" customHeight="1">
      <c r="B76" s="108"/>
      <c r="C76" s="100"/>
      <c r="D76" s="67"/>
      <c r="E76" s="67"/>
      <c r="F76" s="67"/>
      <c r="G76" s="125"/>
      <c r="H76" s="125"/>
      <c r="I76" s="125"/>
      <c r="J76" s="125"/>
      <c r="K76" s="125"/>
      <c r="L76" s="125"/>
      <c r="M76" s="125"/>
      <c r="N76" s="125"/>
      <c r="O76" s="114"/>
      <c r="Q76" s="58" t="s">
        <v>202</v>
      </c>
    </row>
    <row r="77" spans="2:15" ht="11.25" customHeight="1">
      <c r="B77" s="108"/>
      <c r="C77" s="100"/>
      <c r="D77" s="67"/>
      <c r="E77" s="67"/>
      <c r="F77" s="67"/>
      <c r="G77" s="125"/>
      <c r="H77" s="125"/>
      <c r="I77" s="125"/>
      <c r="J77" s="125"/>
      <c r="K77" s="125"/>
      <c r="L77" s="125"/>
      <c r="M77" s="125"/>
      <c r="N77" s="125"/>
      <c r="O77" s="114"/>
    </row>
    <row r="78" spans="2:15" ht="11.25" customHeight="1">
      <c r="B78" s="108"/>
      <c r="C78" s="100"/>
      <c r="D78" s="67"/>
      <c r="E78" s="67"/>
      <c r="F78" s="67"/>
      <c r="G78" s="125"/>
      <c r="H78" s="125"/>
      <c r="I78" s="125"/>
      <c r="J78" s="125"/>
      <c r="K78" s="125"/>
      <c r="L78" s="125"/>
      <c r="M78" s="125"/>
      <c r="N78" s="125"/>
      <c r="O78" s="114"/>
    </row>
    <row r="79" spans="2:15" ht="11.25" customHeight="1">
      <c r="B79" s="108"/>
      <c r="C79" s="100"/>
      <c r="D79" s="67"/>
      <c r="E79" s="67"/>
      <c r="F79" s="67"/>
      <c r="G79" s="125"/>
      <c r="H79" s="125"/>
      <c r="I79" s="125"/>
      <c r="J79" s="125"/>
      <c r="K79" s="125"/>
      <c r="L79" s="125"/>
      <c r="M79" s="125"/>
      <c r="N79" s="125"/>
      <c r="O79" s="114"/>
    </row>
    <row r="80" spans="2:15" ht="11.25" customHeight="1">
      <c r="B80" s="108"/>
      <c r="C80" s="100"/>
      <c r="D80" s="67"/>
      <c r="E80" s="67"/>
      <c r="F80" s="67"/>
      <c r="G80" s="125"/>
      <c r="H80" s="125"/>
      <c r="I80" s="125"/>
      <c r="J80" s="125"/>
      <c r="K80" s="125"/>
      <c r="L80" s="125"/>
      <c r="M80" s="125"/>
      <c r="N80" s="125"/>
      <c r="O80" s="114"/>
    </row>
    <row r="81" spans="2:15" ht="11.25" customHeight="1">
      <c r="B81" s="108"/>
      <c r="C81" s="100"/>
      <c r="D81" s="67"/>
      <c r="E81" s="67"/>
      <c r="F81" s="67"/>
      <c r="G81" s="125"/>
      <c r="H81" s="125"/>
      <c r="I81" s="125"/>
      <c r="J81" s="125"/>
      <c r="K81" s="125"/>
      <c r="L81" s="125"/>
      <c r="M81" s="125"/>
      <c r="N81" s="125"/>
      <c r="O81" s="114"/>
    </row>
    <row r="82" spans="2:15" ht="11.25" customHeight="1">
      <c r="B82" s="108"/>
      <c r="C82" s="100"/>
      <c r="D82" s="67"/>
      <c r="E82" s="67"/>
      <c r="F82" s="67"/>
      <c r="G82" s="125"/>
      <c r="H82" s="125"/>
      <c r="I82" s="125"/>
      <c r="J82" s="125"/>
      <c r="K82" s="125"/>
      <c r="L82" s="125"/>
      <c r="M82" s="125"/>
      <c r="N82" s="125"/>
      <c r="O82" s="114"/>
    </row>
    <row r="83" spans="2:15" ht="11.25" customHeight="1">
      <c r="B83" s="108"/>
      <c r="C83" s="100"/>
      <c r="D83" s="67"/>
      <c r="E83" s="67"/>
      <c r="F83" s="67"/>
      <c r="G83" s="125"/>
      <c r="H83" s="125"/>
      <c r="I83" s="125"/>
      <c r="J83" s="125"/>
      <c r="K83" s="125"/>
      <c r="L83" s="125"/>
      <c r="M83" s="125"/>
      <c r="N83" s="125"/>
      <c r="O83" s="114"/>
    </row>
    <row r="84" spans="2:15" ht="13.5">
      <c r="B84" s="108"/>
      <c r="C84" s="67"/>
      <c r="D84" s="67"/>
      <c r="E84" s="67"/>
      <c r="F84" s="101"/>
      <c r="G84" s="125"/>
      <c r="H84" s="125"/>
      <c r="I84" s="125"/>
      <c r="J84" s="125"/>
      <c r="K84" s="125"/>
      <c r="L84" s="125"/>
      <c r="M84" s="125"/>
      <c r="N84" s="125"/>
      <c r="O84" s="114"/>
    </row>
  </sheetData>
  <sheetProtection password="9F1D" sheet="1" objects="1" scenarios="1"/>
  <mergeCells count="5">
    <mergeCell ref="B9:E10"/>
    <mergeCell ref="B49:E50"/>
    <mergeCell ref="B11:E12"/>
    <mergeCell ref="B16:E17"/>
    <mergeCell ref="B33:E35"/>
  </mergeCells>
  <printOptions/>
  <pageMargins left="0.75" right="0.75" top="0.4" bottom="1" header="0.24" footer="0.5"/>
  <pageSetup horizontalDpi="600" verticalDpi="600" orientation="portrait" paperSize="9" scale="75" r:id="rId2"/>
  <headerFooter alignWithMargins="0">
    <oddFooter>&amp;LPagna &amp;P minn &amp;N.</oddFooter>
  </headerFooter>
  <ignoredErrors>
    <ignoredError sqref="N24 G24:L24 C57" formula="1"/>
  </ignoredError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3"/>
  <dimension ref="B2:X58"/>
  <sheetViews>
    <sheetView showGridLines="0" showZeros="0" zoomScale="80" zoomScaleNormal="80" zoomScalePageLayoutView="0" workbookViewId="0" topLeftCell="A16">
      <selection activeCell="S32" sqref="S32"/>
    </sheetView>
  </sheetViews>
  <sheetFormatPr defaultColWidth="9.140625" defaultRowHeight="12.75"/>
  <cols>
    <col min="1" max="1" width="2.8515625" style="2" customWidth="1"/>
    <col min="2" max="2" width="1.7109375" style="2" customWidth="1"/>
    <col min="3" max="3" width="2.8515625" style="2" customWidth="1"/>
    <col min="4" max="4" width="8.57421875" style="2" customWidth="1"/>
    <col min="5" max="5" width="10.28125" style="2" customWidth="1"/>
    <col min="6" max="6" width="1.7109375" style="2" customWidth="1"/>
    <col min="7" max="7" width="5.8515625" style="2" bestFit="1" customWidth="1"/>
    <col min="8" max="8" width="1.28515625" style="2" customWidth="1"/>
    <col min="9" max="9" width="4.00390625" style="2" customWidth="1"/>
    <col min="10" max="10" width="1.28515625" style="2" customWidth="1"/>
    <col min="11" max="11" width="7.8515625" style="2" customWidth="1"/>
    <col min="12" max="12" width="1.28515625" style="2" customWidth="1"/>
    <col min="13" max="13" width="4.421875" style="2" customWidth="1"/>
    <col min="14" max="14" width="1.28515625" style="2" customWidth="1"/>
    <col min="15" max="15" width="4.57421875" style="2" customWidth="1"/>
    <col min="16" max="16" width="1.7109375" style="2" customWidth="1"/>
    <col min="17" max="17" width="7.57421875" style="2" customWidth="1"/>
    <col min="18" max="18" width="1.7109375" style="2" customWidth="1"/>
    <col min="19" max="19" width="5.8515625" style="2" customWidth="1"/>
    <col min="20" max="20" width="1.7109375" style="2" customWidth="1"/>
    <col min="21" max="21" width="6.00390625" style="2" customWidth="1"/>
    <col min="22" max="22" width="1.28515625" style="2" customWidth="1"/>
    <col min="23" max="23" width="8.28125" style="2" customWidth="1"/>
    <col min="24" max="24" width="2.00390625" style="2" customWidth="1"/>
    <col min="25" max="16384" width="9.140625" style="2" customWidth="1"/>
  </cols>
  <sheetData>
    <row r="1" ht="12.75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191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hidden="1"/>
    <row r="9" spans="2:17" ht="15.75">
      <c r="B9" s="3" t="s">
        <v>46</v>
      </c>
      <c r="C9" s="3"/>
      <c r="D9" s="3"/>
      <c r="E9" s="3"/>
      <c r="G9" s="1"/>
      <c r="H9" s="4" t="e">
        <f>Micallef Stafrace '[2]Micallef Stafrace Y.'!H6</f>
        <v>#NAME?</v>
      </c>
      <c r="I9" s="1"/>
      <c r="L9" s="1"/>
      <c r="M9" s="1"/>
      <c r="P9" s="1"/>
      <c r="Q9" s="1"/>
    </row>
    <row r="10" ht="3.75" customHeight="1"/>
    <row r="11" spans="2:22" ht="106.5" customHeight="1">
      <c r="B11" s="52" t="s">
        <v>72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ht="6.75" customHeight="1" hidden="1"/>
    <row r="13" spans="2:22" ht="10.5" customHeight="1">
      <c r="B13" s="54" t="s">
        <v>62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196</v>
      </c>
    </row>
    <row r="16" ht="4.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134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7" t="s">
        <v>135</v>
      </c>
      <c r="K19" s="13"/>
      <c r="L19" s="13"/>
      <c r="M19" s="13" t="s">
        <v>26</v>
      </c>
      <c r="N19" s="13"/>
      <c r="O19" s="32" t="s">
        <v>27</v>
      </c>
      <c r="P19" s="13"/>
      <c r="Q19" s="32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1"/>
      <c r="G23" s="38">
        <f>'[4]Micallef Stafrace Y.'!$S$23</f>
        <v>0</v>
      </c>
      <c r="H23" s="1"/>
      <c r="I23" s="29"/>
      <c r="J23" s="1"/>
      <c r="K23" s="29"/>
      <c r="L23" s="1"/>
      <c r="M23" s="29"/>
      <c r="N23" s="1"/>
      <c r="O23" s="29"/>
      <c r="P23" s="1"/>
      <c r="Q23" s="29"/>
      <c r="R23" s="1"/>
      <c r="S23" s="34">
        <f>IF(ISNUMBER(G23),G23,0)+IF(ISNUMBER(I23),I23,0)-IF(ISNUMBER(M23),M23,0)+IF(ISNUMBER(O23),O23,0)-IF(ISNUMBER(Q23),Q23,0)+IF(ISNUMBER(K23),K23,0)</f>
        <v>0</v>
      </c>
      <c r="T23" s="1"/>
      <c r="U23" s="29"/>
      <c r="V23" s="1"/>
      <c r="W23" s="34">
        <f>IF(ISNUMBER(S23),S23,0)-IF(ISNUMBER(U23),U23,0)</f>
        <v>0</v>
      </c>
      <c r="X23" s="17"/>
    </row>
    <row r="24" spans="2:24" ht="15.75" customHeight="1">
      <c r="B24" s="15"/>
      <c r="C24" s="16">
        <v>2</v>
      </c>
      <c r="D24" s="16" t="s">
        <v>33</v>
      </c>
      <c r="E24" s="16"/>
      <c r="F24" s="1"/>
      <c r="G24" s="38">
        <f>'[4]Micallef Stafrace Y.'!$S$24</f>
        <v>96</v>
      </c>
      <c r="H24" s="1"/>
      <c r="I24" s="30"/>
      <c r="J24" s="1"/>
      <c r="K24" s="30"/>
      <c r="L24" s="1"/>
      <c r="M24" s="30"/>
      <c r="N24" s="1"/>
      <c r="O24" s="30"/>
      <c r="P24" s="1"/>
      <c r="Q24" s="30"/>
      <c r="R24" s="1"/>
      <c r="S24" s="34">
        <f>IF(ISNUMBER(G24),G24,0)+IF(ISNUMBER(I24),I24,0)-IF(ISNUMBER(M24),M24,0)+IF(ISNUMBER(O24),O24,0)-IF(ISNUMBER(Q24),Q24,0)+IF(ISNUMBER(K24),K24,0)</f>
        <v>96</v>
      </c>
      <c r="T24" s="1"/>
      <c r="U24" s="30"/>
      <c r="V24" s="1"/>
      <c r="W24" s="34">
        <f aca="true" t="shared" si="0" ref="W24:W39">IF(ISNUMBER(S24),S24,0)-IF(ISNUMBER(U24),U24,0)</f>
        <v>96</v>
      </c>
      <c r="X24" s="17"/>
    </row>
    <row r="25" spans="2:24" ht="15.75" customHeight="1">
      <c r="B25" s="15"/>
      <c r="C25" s="16">
        <v>3</v>
      </c>
      <c r="D25" s="16" t="s">
        <v>19</v>
      </c>
      <c r="E25" s="16"/>
      <c r="F25" s="1"/>
      <c r="G25" s="38">
        <f>'[4]Micallef Stafrace Y.'!$S$25</f>
        <v>28</v>
      </c>
      <c r="H25" s="1"/>
      <c r="I25" s="30">
        <v>3</v>
      </c>
      <c r="J25" s="1"/>
      <c r="K25" s="30"/>
      <c r="L25" s="1"/>
      <c r="M25" s="30">
        <v>1</v>
      </c>
      <c r="N25" s="1"/>
      <c r="O25" s="30"/>
      <c r="P25" s="1"/>
      <c r="Q25" s="30"/>
      <c r="R25" s="1"/>
      <c r="S25" s="34">
        <f aca="true" t="shared" si="1" ref="S25:S41">IF(ISNUMBER(G25),G25,0)+IF(ISNUMBER(I25),I25,0)-IF(ISNUMBER(M25),M25,0)+IF(ISNUMBER(O25),O25,0)-IF(ISNUMBER(Q25),Q25,0)+IF(ISNUMBER(K25),K25,0)</f>
        <v>30</v>
      </c>
      <c r="T25" s="1"/>
      <c r="U25" s="30"/>
      <c r="V25" s="1"/>
      <c r="W25" s="34">
        <f t="shared" si="0"/>
        <v>30</v>
      </c>
      <c r="X25" s="17"/>
    </row>
    <row r="26" spans="2:24" ht="15.75" customHeight="1">
      <c r="B26" s="15"/>
      <c r="C26" s="16">
        <v>4</v>
      </c>
      <c r="D26" s="16" t="s">
        <v>8</v>
      </c>
      <c r="E26" s="16"/>
      <c r="F26" s="1"/>
      <c r="G26" s="38">
        <f>'[4]Micallef Stafrace Y.'!$S$26</f>
        <v>0</v>
      </c>
      <c r="H26" s="1"/>
      <c r="I26" s="30"/>
      <c r="J26" s="1"/>
      <c r="K26" s="30"/>
      <c r="L26" s="1"/>
      <c r="M26" s="30"/>
      <c r="N26" s="1"/>
      <c r="O26" s="30"/>
      <c r="P26" s="1"/>
      <c r="Q26" s="30"/>
      <c r="R26" s="1"/>
      <c r="S26" s="34">
        <f>IF(ISNUMBER(G26),G26,0)+IF(ISNUMBER(I26),I26,0)-IF(ISNUMBER(M26),M26,0)+IF(ISNUMBER(O26),O26,0)-IF(ISNUMBER(Q26),Q26,0)+IF(ISNUMBER(K26),K26,0)</f>
        <v>0</v>
      </c>
      <c r="T26" s="1"/>
      <c r="U26" s="30"/>
      <c r="V26" s="1"/>
      <c r="W26" s="34">
        <f t="shared" si="0"/>
        <v>0</v>
      </c>
      <c r="X26" s="17"/>
    </row>
    <row r="27" spans="2:24" ht="15.75" customHeight="1">
      <c r="B27" s="15"/>
      <c r="C27" s="16">
        <v>5</v>
      </c>
      <c r="D27" s="16" t="s">
        <v>71</v>
      </c>
      <c r="E27" s="16"/>
      <c r="F27" s="1"/>
      <c r="G27" s="38">
        <f>'[4]Micallef Stafrace Y.'!$S$27</f>
        <v>0</v>
      </c>
      <c r="H27" s="1"/>
      <c r="I27" s="30"/>
      <c r="J27" s="1"/>
      <c r="K27" s="30"/>
      <c r="L27" s="1"/>
      <c r="M27" s="30"/>
      <c r="N27" s="1"/>
      <c r="O27" s="30"/>
      <c r="P27" s="1"/>
      <c r="Q27" s="30"/>
      <c r="R27" s="1"/>
      <c r="S27" s="34">
        <f t="shared" si="1"/>
        <v>0</v>
      </c>
      <c r="T27" s="1"/>
      <c r="U27" s="30"/>
      <c r="V27" s="1"/>
      <c r="W27" s="34">
        <f t="shared" si="0"/>
        <v>0</v>
      </c>
      <c r="X27" s="17"/>
    </row>
    <row r="28" spans="2:24" ht="15.75" customHeight="1">
      <c r="B28" s="15"/>
      <c r="C28" s="16">
        <v>6</v>
      </c>
      <c r="D28" s="16" t="s">
        <v>34</v>
      </c>
      <c r="E28" s="16"/>
      <c r="F28" s="1"/>
      <c r="G28" s="38">
        <f>'[4]Micallef Stafrace Y.'!$S$28</f>
        <v>1250</v>
      </c>
      <c r="H28" s="1"/>
      <c r="I28" s="30">
        <v>228</v>
      </c>
      <c r="J28" s="1"/>
      <c r="K28" s="30"/>
      <c r="L28" s="1"/>
      <c r="M28" s="30">
        <v>266</v>
      </c>
      <c r="N28" s="1"/>
      <c r="O28" s="30"/>
      <c r="P28" s="1"/>
      <c r="Q28" s="30"/>
      <c r="R28" s="1"/>
      <c r="S28" s="34">
        <f t="shared" si="1"/>
        <v>1212</v>
      </c>
      <c r="T28" s="1"/>
      <c r="U28" s="30"/>
      <c r="V28" s="1"/>
      <c r="W28" s="34">
        <f t="shared" si="0"/>
        <v>1212</v>
      </c>
      <c r="X28" s="17"/>
    </row>
    <row r="29" spans="2:24" ht="15.75" customHeight="1">
      <c r="B29" s="15"/>
      <c r="C29" s="16">
        <v>7</v>
      </c>
      <c r="D29" s="16" t="s">
        <v>9</v>
      </c>
      <c r="E29" s="16"/>
      <c r="F29" s="1"/>
      <c r="G29" s="38">
        <f>'[4]Micallef Stafrace Y.'!$S$29</f>
        <v>0</v>
      </c>
      <c r="H29" s="1"/>
      <c r="I29" s="30"/>
      <c r="J29" s="1"/>
      <c r="K29" s="30"/>
      <c r="L29" s="1"/>
      <c r="M29" s="30"/>
      <c r="N29" s="1"/>
      <c r="O29" s="30"/>
      <c r="P29" s="1"/>
      <c r="Q29" s="30"/>
      <c r="R29" s="1"/>
      <c r="S29" s="34">
        <f t="shared" si="1"/>
        <v>0</v>
      </c>
      <c r="T29" s="1"/>
      <c r="U29" s="30"/>
      <c r="V29" s="1"/>
      <c r="W29" s="34">
        <f t="shared" si="0"/>
        <v>0</v>
      </c>
      <c r="X29" s="17"/>
    </row>
    <row r="30" spans="2:24" ht="15.75" customHeight="1">
      <c r="B30" s="15"/>
      <c r="C30" s="16">
        <v>8</v>
      </c>
      <c r="D30" s="16" t="s">
        <v>35</v>
      </c>
      <c r="E30" s="16"/>
      <c r="F30" s="1"/>
      <c r="G30" s="38">
        <f>'[4]Micallef Stafrace Y.'!$S$30</f>
        <v>0</v>
      </c>
      <c r="H30" s="1"/>
      <c r="I30" s="30"/>
      <c r="J30" s="1"/>
      <c r="K30" s="30"/>
      <c r="L30" s="1"/>
      <c r="M30" s="30"/>
      <c r="N30" s="1"/>
      <c r="O30" s="30"/>
      <c r="P30" s="1"/>
      <c r="Q30" s="30"/>
      <c r="R30" s="1"/>
      <c r="S30" s="34">
        <f t="shared" si="1"/>
        <v>0</v>
      </c>
      <c r="T30" s="1"/>
      <c r="U30" s="30"/>
      <c r="V30" s="1"/>
      <c r="W30" s="34">
        <f t="shared" si="0"/>
        <v>0</v>
      </c>
      <c r="X30" s="17"/>
    </row>
    <row r="31" spans="2:24" ht="15.75" customHeight="1">
      <c r="B31" s="15"/>
      <c r="C31" s="16">
        <v>9</v>
      </c>
      <c r="D31" s="16" t="s">
        <v>36</v>
      </c>
      <c r="E31" s="16"/>
      <c r="F31" s="1"/>
      <c r="G31" s="38">
        <f>'[4]Micallef Stafrace Y.'!$S$31</f>
        <v>0</v>
      </c>
      <c r="H31" s="1"/>
      <c r="I31" s="30"/>
      <c r="J31" s="1"/>
      <c r="K31" s="30"/>
      <c r="L31" s="1"/>
      <c r="M31" s="30"/>
      <c r="N31" s="1"/>
      <c r="O31" s="30"/>
      <c r="P31" s="1"/>
      <c r="Q31" s="30"/>
      <c r="R31" s="1"/>
      <c r="S31" s="34">
        <f t="shared" si="1"/>
        <v>0</v>
      </c>
      <c r="T31" s="1"/>
      <c r="U31" s="30"/>
      <c r="V31" s="1"/>
      <c r="W31" s="34">
        <f t="shared" si="0"/>
        <v>0</v>
      </c>
      <c r="X31" s="17"/>
    </row>
    <row r="32" spans="2:24" ht="15.75" customHeight="1">
      <c r="B32" s="15"/>
      <c r="C32" s="16">
        <v>10</v>
      </c>
      <c r="D32" s="16" t="s">
        <v>37</v>
      </c>
      <c r="E32" s="16"/>
      <c r="F32" s="1"/>
      <c r="G32" s="38">
        <f>'[4]Micallef Stafrace Y.'!$S$32</f>
        <v>0</v>
      </c>
      <c r="H32" s="1"/>
      <c r="I32" s="30"/>
      <c r="J32" s="1"/>
      <c r="K32" s="30"/>
      <c r="L32" s="1"/>
      <c r="M32" s="30"/>
      <c r="N32" s="1"/>
      <c r="O32" s="30"/>
      <c r="P32" s="1"/>
      <c r="Q32" s="30"/>
      <c r="R32" s="1"/>
      <c r="S32" s="34">
        <f t="shared" si="1"/>
        <v>0</v>
      </c>
      <c r="T32" s="1"/>
      <c r="U32" s="30"/>
      <c r="V32" s="1"/>
      <c r="W32" s="34">
        <f t="shared" si="0"/>
        <v>0</v>
      </c>
      <c r="X32" s="17"/>
    </row>
    <row r="33" spans="2:24" ht="15.75" customHeight="1">
      <c r="B33" s="15"/>
      <c r="C33" s="16">
        <v>11</v>
      </c>
      <c r="D33" s="16" t="s">
        <v>38</v>
      </c>
      <c r="E33" s="16"/>
      <c r="F33" s="1"/>
      <c r="G33" s="38">
        <f>'[4]Micallef Stafrace Y.'!$S$33</f>
        <v>0</v>
      </c>
      <c r="H33" s="1"/>
      <c r="I33" s="30"/>
      <c r="J33" s="1"/>
      <c r="K33" s="30"/>
      <c r="L33" s="1"/>
      <c r="M33" s="30"/>
      <c r="N33" s="1"/>
      <c r="O33" s="30"/>
      <c r="P33" s="1"/>
      <c r="Q33" s="30"/>
      <c r="R33" s="1"/>
      <c r="S33" s="34">
        <f t="shared" si="1"/>
        <v>0</v>
      </c>
      <c r="T33" s="1"/>
      <c r="U33" s="30"/>
      <c r="V33" s="1"/>
      <c r="W33" s="34">
        <f t="shared" si="0"/>
        <v>0</v>
      </c>
      <c r="X33" s="17"/>
    </row>
    <row r="34" spans="2:24" ht="15.75" customHeight="1">
      <c r="B34" s="15"/>
      <c r="C34" s="16">
        <v>12</v>
      </c>
      <c r="D34" s="16" t="s">
        <v>39</v>
      </c>
      <c r="E34" s="16"/>
      <c r="F34" s="1"/>
      <c r="G34" s="38">
        <f>'[4]Micallef Stafrace Y.'!$S$34</f>
        <v>0</v>
      </c>
      <c r="H34" s="1"/>
      <c r="I34" s="30"/>
      <c r="J34" s="1"/>
      <c r="K34" s="30"/>
      <c r="L34" s="1"/>
      <c r="M34" s="30"/>
      <c r="N34" s="1"/>
      <c r="O34" s="30"/>
      <c r="P34" s="1"/>
      <c r="Q34" s="30"/>
      <c r="R34" s="1"/>
      <c r="S34" s="34">
        <f t="shared" si="1"/>
        <v>0</v>
      </c>
      <c r="T34" s="1"/>
      <c r="U34" s="30"/>
      <c r="V34" s="1"/>
      <c r="W34" s="34">
        <f t="shared" si="0"/>
        <v>0</v>
      </c>
      <c r="X34" s="17"/>
    </row>
    <row r="35" spans="2:24" ht="15.75" customHeight="1">
      <c r="B35" s="15"/>
      <c r="C35" s="16">
        <v>13</v>
      </c>
      <c r="D35" s="16" t="s">
        <v>40</v>
      </c>
      <c r="E35" s="16"/>
      <c r="F35" s="1"/>
      <c r="G35" s="38">
        <f>'[4]Micallef Stafrace Y.'!$S$35</f>
        <v>209</v>
      </c>
      <c r="H35" s="1"/>
      <c r="I35" s="30">
        <v>18</v>
      </c>
      <c r="J35" s="1"/>
      <c r="K35" s="30"/>
      <c r="L35" s="1"/>
      <c r="M35" s="30">
        <v>30</v>
      </c>
      <c r="N35" s="1"/>
      <c r="O35" s="30"/>
      <c r="P35" s="1"/>
      <c r="Q35" s="30"/>
      <c r="R35" s="1"/>
      <c r="S35" s="34">
        <f t="shared" si="1"/>
        <v>197</v>
      </c>
      <c r="T35" s="1"/>
      <c r="U35" s="30"/>
      <c r="V35" s="1"/>
      <c r="W35" s="34">
        <f t="shared" si="0"/>
        <v>197</v>
      </c>
      <c r="X35" s="17"/>
    </row>
    <row r="36" spans="2:24" ht="15.75" customHeight="1">
      <c r="B36" s="15"/>
      <c r="C36" s="16">
        <v>14</v>
      </c>
      <c r="D36" s="16" t="s">
        <v>20</v>
      </c>
      <c r="E36" s="16"/>
      <c r="F36" s="1"/>
      <c r="G36" s="38">
        <f>'[4]Micallef Stafrace Y.'!$S$36</f>
        <v>59</v>
      </c>
      <c r="H36" s="39"/>
      <c r="I36" s="30">
        <v>14</v>
      </c>
      <c r="J36" s="1"/>
      <c r="K36" s="30"/>
      <c r="L36" s="1"/>
      <c r="M36" s="30">
        <v>8</v>
      </c>
      <c r="N36" s="1"/>
      <c r="O36" s="30"/>
      <c r="P36" s="1"/>
      <c r="Q36" s="30"/>
      <c r="R36" s="1"/>
      <c r="S36" s="34">
        <f t="shared" si="1"/>
        <v>65</v>
      </c>
      <c r="T36" s="1"/>
      <c r="U36" s="30"/>
      <c r="V36" s="1"/>
      <c r="W36" s="34">
        <f>IF(ISNUMBER(S36),S36,0)-IF(ISNUMBER(U36),U36,0)</f>
        <v>65</v>
      </c>
      <c r="X36" s="17"/>
    </row>
    <row r="37" spans="2:24" ht="15.75" customHeight="1">
      <c r="B37" s="15"/>
      <c r="C37" s="16">
        <v>15</v>
      </c>
      <c r="D37" s="16" t="s">
        <v>63</v>
      </c>
      <c r="E37" s="16"/>
      <c r="F37" s="1"/>
      <c r="G37" s="38">
        <f>'[4]Micallef Stafrace Y.'!$S$37</f>
        <v>9</v>
      </c>
      <c r="H37" s="1"/>
      <c r="I37" s="30"/>
      <c r="J37" s="1"/>
      <c r="K37" s="30"/>
      <c r="L37" s="1"/>
      <c r="M37" s="30">
        <v>5</v>
      </c>
      <c r="N37" s="1"/>
      <c r="O37" s="30"/>
      <c r="P37" s="1"/>
      <c r="Q37" s="30"/>
      <c r="R37" s="1"/>
      <c r="S37" s="34">
        <f>IF(ISNUMBER(G37),G37,0)+IF(ISNUMBER(I37),I37,0)-IF(ISNUMBER(M37),M37,0)+IF(ISNUMBER(O37),O37,0)-IF(ISNUMBER(Q37),Q37,0)+IF(ISNUMBER(K37),K37,0)</f>
        <v>4</v>
      </c>
      <c r="T37" s="1"/>
      <c r="U37" s="30"/>
      <c r="V37" s="1"/>
      <c r="W37" s="34">
        <f t="shared" si="0"/>
        <v>4</v>
      </c>
      <c r="X37" s="17"/>
    </row>
    <row r="38" spans="2:24" ht="15.75" customHeight="1">
      <c r="B38" s="15"/>
      <c r="C38" s="16">
        <v>16</v>
      </c>
      <c r="D38" s="16" t="s">
        <v>64</v>
      </c>
      <c r="E38" s="16"/>
      <c r="F38" s="1"/>
      <c r="G38" s="38">
        <f>'[4]Micallef Stafrace Y.'!$S$38</f>
        <v>0</v>
      </c>
      <c r="H38" s="1"/>
      <c r="I38" s="30"/>
      <c r="J38" s="1"/>
      <c r="K38" s="30"/>
      <c r="L38" s="1"/>
      <c r="M38" s="30"/>
      <c r="N38" s="1"/>
      <c r="O38" s="30"/>
      <c r="P38" s="1"/>
      <c r="Q38" s="30"/>
      <c r="R38" s="1"/>
      <c r="S38" s="34">
        <f t="shared" si="1"/>
        <v>0</v>
      </c>
      <c r="T38" s="1"/>
      <c r="U38" s="30"/>
      <c r="V38" s="1"/>
      <c r="W38" s="34">
        <f>IF(ISNUMBER(S38),S38,0)-IF(ISNUMBER(U38),U38,0)</f>
        <v>0</v>
      </c>
      <c r="X38" s="17"/>
    </row>
    <row r="39" spans="2:24" ht="15.75" customHeight="1">
      <c r="B39" s="15"/>
      <c r="C39" s="16">
        <v>17</v>
      </c>
      <c r="D39" s="16" t="s">
        <v>65</v>
      </c>
      <c r="E39" s="16"/>
      <c r="F39" s="1"/>
      <c r="G39" s="38">
        <f>'[4]Micallef Stafrace Y.'!$S$39</f>
        <v>0</v>
      </c>
      <c r="H39" s="1"/>
      <c r="I39" s="30"/>
      <c r="J39" s="1"/>
      <c r="K39" s="30"/>
      <c r="L39" s="1"/>
      <c r="M39" s="30"/>
      <c r="N39" s="1"/>
      <c r="O39" s="30"/>
      <c r="P39" s="1"/>
      <c r="Q39" s="30"/>
      <c r="R39" s="1"/>
      <c r="S39" s="34">
        <f t="shared" si="1"/>
        <v>0</v>
      </c>
      <c r="T39" s="1"/>
      <c r="U39" s="30"/>
      <c r="V39" s="1"/>
      <c r="W39" s="34">
        <f t="shared" si="0"/>
        <v>0</v>
      </c>
      <c r="X39" s="17"/>
    </row>
    <row r="40" spans="2:24" ht="15.75" customHeight="1">
      <c r="B40" s="15"/>
      <c r="C40" s="16">
        <v>18</v>
      </c>
      <c r="D40" s="16" t="s">
        <v>130</v>
      </c>
      <c r="E40" s="16"/>
      <c r="F40" s="1"/>
      <c r="G40" s="38">
        <f>'[4]Micallef Stafrace Y.'!$S$40</f>
        <v>0</v>
      </c>
      <c r="H40" s="1"/>
      <c r="I40" s="30"/>
      <c r="J40" s="1"/>
      <c r="K40" s="30"/>
      <c r="L40" s="1"/>
      <c r="M40" s="30"/>
      <c r="N40" s="1"/>
      <c r="O40" s="30"/>
      <c r="P40" s="1"/>
      <c r="Q40" s="30"/>
      <c r="R40" s="1"/>
      <c r="S40" s="34">
        <f t="shared" si="1"/>
        <v>0</v>
      </c>
      <c r="T40" s="1"/>
      <c r="U40" s="30"/>
      <c r="V40" s="1"/>
      <c r="W40" s="34">
        <f>IF(ISNUMBER(S40),S40,0)-IF(ISNUMBER(U40),U40,0)</f>
        <v>0</v>
      </c>
      <c r="X40" s="17"/>
    </row>
    <row r="41" spans="2:24" ht="15.75" customHeight="1">
      <c r="B41" s="15"/>
      <c r="C41" s="16">
        <v>19</v>
      </c>
      <c r="D41" s="16" t="s">
        <v>131</v>
      </c>
      <c r="E41" s="16"/>
      <c r="F41" s="1"/>
      <c r="G41" s="38">
        <f>'[4]Micallef Stafrace Y.'!$S$41</f>
        <v>0</v>
      </c>
      <c r="H41" s="1"/>
      <c r="I41" s="30"/>
      <c r="J41" s="1"/>
      <c r="K41" s="30"/>
      <c r="L41" s="1"/>
      <c r="M41" s="30"/>
      <c r="N41" s="1"/>
      <c r="O41" s="30"/>
      <c r="P41" s="1"/>
      <c r="Q41" s="30"/>
      <c r="R41" s="1"/>
      <c r="S41" s="34">
        <f t="shared" si="1"/>
        <v>0</v>
      </c>
      <c r="T41" s="1"/>
      <c r="U41" s="30"/>
      <c r="V41" s="1"/>
      <c r="W41" s="34">
        <f>IF(ISNUMBER(S41),S41,0)-IF(ISNUMBER(U41),U41,0)</f>
        <v>0</v>
      </c>
      <c r="X41" s="17"/>
    </row>
    <row r="42" spans="2:24" ht="15.75" customHeight="1">
      <c r="B42" s="15"/>
      <c r="C42" s="16">
        <v>20</v>
      </c>
      <c r="D42" s="16" t="s">
        <v>132</v>
      </c>
      <c r="E42" s="16"/>
      <c r="F42" s="1"/>
      <c r="G42" s="38">
        <f>'[4]Micallef Stafrace Y.'!$S$42</f>
        <v>0</v>
      </c>
      <c r="H42" s="1"/>
      <c r="I42" s="30"/>
      <c r="J42" s="1"/>
      <c r="K42" s="30"/>
      <c r="L42" s="1"/>
      <c r="M42" s="30"/>
      <c r="N42" s="1"/>
      <c r="O42" s="30"/>
      <c r="P42" s="1"/>
      <c r="Q42" s="30"/>
      <c r="R42" s="1"/>
      <c r="S42" s="34">
        <f>IF(ISNUMBER(G42),G42,0)+IF(ISNUMBER(I42),I42,0)-IF(ISNUMBER(M42),M42,0)+IF(ISNUMBER(O42),O42,0)-IF(ISNUMBER(Q42),Q42,0)+IF(ISNUMBER(K42),K42,0)</f>
        <v>0</v>
      </c>
      <c r="T42" s="1"/>
      <c r="U42" s="30"/>
      <c r="V42" s="1"/>
      <c r="W42" s="34">
        <f>IF(ISNUMBER(S42),S42,0)-IF(ISNUMBER(U42),U42,0)</f>
        <v>0</v>
      </c>
      <c r="X42" s="17"/>
    </row>
    <row r="43" spans="2:24" ht="15.75" customHeight="1">
      <c r="B43" s="15"/>
      <c r="C43" s="16">
        <v>21</v>
      </c>
      <c r="D43" s="16" t="s">
        <v>133</v>
      </c>
      <c r="E43" s="16"/>
      <c r="F43" s="1"/>
      <c r="G43" s="38">
        <f>'[4]Micallef Stafrace Y.'!$S$43</f>
        <v>0</v>
      </c>
      <c r="H43" s="1"/>
      <c r="I43" s="30"/>
      <c r="J43" s="1"/>
      <c r="K43" s="30"/>
      <c r="L43" s="1"/>
      <c r="M43" s="30"/>
      <c r="N43" s="1"/>
      <c r="O43" s="30"/>
      <c r="P43" s="1"/>
      <c r="Q43" s="30"/>
      <c r="R43" s="1"/>
      <c r="S43" s="34">
        <f>IF(ISNUMBER(G43),G43,0)+IF(ISNUMBER(I43),I43,0)-IF(ISNUMBER(M43),M43,0)+IF(ISNUMBER(O43),O43,0)-IF(ISNUMBER(Q43),Q43,0)+IF(ISNUMBER(K43),K43,0)</f>
        <v>0</v>
      </c>
      <c r="T43" s="1"/>
      <c r="U43" s="30"/>
      <c r="V43" s="1"/>
      <c r="W43" s="34">
        <f>IF(ISNUMBER(S43),S43,0)-IF(ISNUMBER(U43),U43,0)</f>
        <v>0</v>
      </c>
      <c r="X43" s="17"/>
    </row>
    <row r="44" spans="2:24" s="45" customFormat="1" ht="10.5">
      <c r="B44" s="42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4"/>
    </row>
    <row r="45" spans="2:24" ht="13.5" thickBot="1">
      <c r="B45" s="15"/>
      <c r="C45" s="1" t="s">
        <v>7</v>
      </c>
      <c r="D45" s="1"/>
      <c r="E45" s="1"/>
      <c r="F45" s="1"/>
      <c r="G45" s="35">
        <f>SUM(G23:G43)</f>
        <v>1651</v>
      </c>
      <c r="H45" s="34"/>
      <c r="I45" s="35">
        <f>SUM(I22:I43)</f>
        <v>263</v>
      </c>
      <c r="J45" s="34"/>
      <c r="K45" s="35">
        <f>SUM(K23:K43)</f>
        <v>0</v>
      </c>
      <c r="L45" s="34"/>
      <c r="M45" s="35">
        <f>SUM(M22:M43)</f>
        <v>310</v>
      </c>
      <c r="N45" s="34"/>
      <c r="O45" s="35">
        <f>SUM(O22:O43)</f>
        <v>0</v>
      </c>
      <c r="P45" s="34"/>
      <c r="Q45" s="35">
        <f>SUM(Q22:Q43)</f>
        <v>0</v>
      </c>
      <c r="R45" s="34"/>
      <c r="S45" s="35">
        <f>SUM(S22:S43)</f>
        <v>1604</v>
      </c>
      <c r="T45" s="34"/>
      <c r="U45" s="35">
        <f>SUM(U22:U43)</f>
        <v>0</v>
      </c>
      <c r="V45" s="34"/>
      <c r="W45" s="35">
        <f>SUM(W22:W43)</f>
        <v>1604</v>
      </c>
      <c r="X45" s="17"/>
    </row>
    <row r="46" spans="2:24" ht="4.5" customHeight="1" thickTop="1">
      <c r="B46" s="15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7"/>
    </row>
    <row r="47" spans="2:24" ht="11.25" customHeight="1" hidden="1">
      <c r="B47" s="15"/>
      <c r="C47" s="16"/>
      <c r="D47" s="16"/>
      <c r="E47" s="16"/>
      <c r="F47" s="1"/>
      <c r="G47" s="16"/>
      <c r="H47" s="1"/>
      <c r="I47" s="16"/>
      <c r="J47" s="1"/>
      <c r="K47" s="16"/>
      <c r="L47" s="1"/>
      <c r="M47" s="16"/>
      <c r="N47" s="1"/>
      <c r="O47" s="16"/>
      <c r="P47" s="1"/>
      <c r="Q47" s="16"/>
      <c r="R47" s="1"/>
      <c r="S47" s="1">
        <f>G47+I47-M47+O47-Q47</f>
        <v>0</v>
      </c>
      <c r="T47" s="1"/>
      <c r="U47" s="16"/>
      <c r="V47" s="1"/>
      <c r="W47" s="1">
        <f>S47-U47</f>
        <v>0</v>
      </c>
      <c r="X47" s="17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8"/>
    </row>
    <row r="49" ht="12.75">
      <c r="D49" s="40"/>
    </row>
    <row r="50" ht="2.25" customHeight="1">
      <c r="D50" s="40"/>
    </row>
    <row r="51" ht="12.75">
      <c r="C51" s="2" t="s">
        <v>31</v>
      </c>
    </row>
    <row r="52" spans="14:17" ht="12.75">
      <c r="N52" s="19" t="s">
        <v>42</v>
      </c>
      <c r="Q52" s="20"/>
    </row>
    <row r="53" spans="3:23" ht="12.75">
      <c r="C53" s="5"/>
      <c r="D53" s="5"/>
      <c r="E53" s="5"/>
      <c r="Q53" s="5"/>
      <c r="R53" s="5"/>
      <c r="S53" s="5"/>
      <c r="T53" s="5"/>
      <c r="U53" s="5"/>
      <c r="V53" s="5"/>
      <c r="W53" s="5"/>
    </row>
    <row r="54" spans="3:20" ht="12.75">
      <c r="C54" s="48" t="s">
        <v>14</v>
      </c>
      <c r="D54" s="48"/>
      <c r="E54" s="48"/>
      <c r="M54" s="1"/>
      <c r="N54" s="19" t="s">
        <v>41</v>
      </c>
      <c r="Q54" s="20"/>
      <c r="T54" s="33"/>
    </row>
    <row r="55" ht="12.75">
      <c r="T55" s="6" t="s">
        <v>12</v>
      </c>
    </row>
    <row r="56" spans="17:23" ht="12.75">
      <c r="Q56" s="21"/>
      <c r="R56" s="22"/>
      <c r="S56" s="22"/>
      <c r="T56" s="22"/>
      <c r="U56" s="22"/>
      <c r="V56" s="22"/>
      <c r="W56" s="23"/>
    </row>
    <row r="57" spans="14:23" ht="12.75">
      <c r="N57" s="19" t="s">
        <v>43</v>
      </c>
      <c r="Q57" s="24"/>
      <c r="R57" s="1"/>
      <c r="S57" s="1"/>
      <c r="T57" s="1"/>
      <c r="U57" s="1"/>
      <c r="V57" s="1"/>
      <c r="W57" s="25"/>
    </row>
    <row r="58" spans="17:23" ht="12.75">
      <c r="Q58" s="26"/>
      <c r="R58" s="27"/>
      <c r="S58" s="27"/>
      <c r="T58" s="27"/>
      <c r="U58" s="27"/>
      <c r="V58" s="27"/>
      <c r="W58" s="28"/>
    </row>
  </sheetData>
  <sheetProtection password="9F1D" sheet="1" objects="1" scenarios="1"/>
  <mergeCells count="7">
    <mergeCell ref="C54:E54"/>
    <mergeCell ref="B2:V2"/>
    <mergeCell ref="B4:V4"/>
    <mergeCell ref="B11:V11"/>
    <mergeCell ref="B13:V13"/>
    <mergeCell ref="B7:V7"/>
    <mergeCell ref="B5:V5"/>
  </mergeCells>
  <printOptions/>
  <pageMargins left="0.31" right="0.32" top="0.66" bottom="0.28" header="0.22" footer="0.21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4"/>
  <dimension ref="B2:X58"/>
  <sheetViews>
    <sheetView showGridLines="0" showZeros="0" zoomScalePageLayoutView="0" workbookViewId="0" topLeftCell="A25">
      <selection activeCell="S32" sqref="S32"/>
    </sheetView>
  </sheetViews>
  <sheetFormatPr defaultColWidth="9.140625" defaultRowHeight="12.75"/>
  <cols>
    <col min="1" max="1" width="0.9921875" style="2" customWidth="1"/>
    <col min="2" max="2" width="1.7109375" style="2" customWidth="1"/>
    <col min="3" max="3" width="2.8515625" style="2" customWidth="1"/>
    <col min="4" max="4" width="8.57421875" style="2" customWidth="1"/>
    <col min="5" max="5" width="10.28125" style="2" customWidth="1"/>
    <col min="6" max="6" width="1.7109375" style="2" customWidth="1"/>
    <col min="7" max="7" width="5.8515625" style="2" bestFit="1" customWidth="1"/>
    <col min="8" max="8" width="1.28515625" style="2" customWidth="1"/>
    <col min="9" max="9" width="5.140625" style="2" customWidth="1"/>
    <col min="10" max="10" width="1.28515625" style="2" customWidth="1"/>
    <col min="11" max="11" width="7.00390625" style="2" customWidth="1"/>
    <col min="12" max="12" width="1.28515625" style="2" customWidth="1"/>
    <col min="13" max="13" width="5.140625" style="2" customWidth="1"/>
    <col min="14" max="14" width="1.28515625" style="2" customWidth="1"/>
    <col min="15" max="15" width="5.140625" style="2" customWidth="1"/>
    <col min="16" max="16" width="1.7109375" style="2" customWidth="1"/>
    <col min="17" max="17" width="5.7109375" style="2" customWidth="1"/>
    <col min="18" max="18" width="1.7109375" style="2" customWidth="1"/>
    <col min="19" max="19" width="5.28125" style="2" customWidth="1"/>
    <col min="20" max="20" width="1.7109375" style="2" customWidth="1"/>
    <col min="21" max="21" width="5.7109375" style="2" customWidth="1"/>
    <col min="22" max="22" width="1.7109375" style="2" customWidth="1"/>
    <col min="23" max="23" width="6.7109375" style="2" customWidth="1"/>
    <col min="24" max="24" width="2.8515625" style="2" customWidth="1"/>
    <col min="25" max="16384" width="9.140625" style="2" customWidth="1"/>
  </cols>
  <sheetData>
    <row r="1" ht="12.75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67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hidden="1"/>
    <row r="9" spans="2:17" ht="15.75">
      <c r="B9" s="3" t="s">
        <v>46</v>
      </c>
      <c r="C9" s="3"/>
      <c r="D9" s="3"/>
      <c r="E9" s="3"/>
      <c r="G9" s="1"/>
      <c r="H9" s="47" t="str">
        <f>Kriminal!H6</f>
        <v>Jannar 2019</v>
      </c>
      <c r="I9" s="1"/>
      <c r="L9" s="1"/>
      <c r="M9" s="1"/>
      <c r="P9" s="1"/>
      <c r="Q9" s="1"/>
    </row>
    <row r="10" ht="3.75" customHeight="1"/>
    <row r="11" spans="2:22" ht="106.5" customHeight="1">
      <c r="B11" s="52" t="s">
        <v>72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ht="6.75" customHeight="1" hidden="1"/>
    <row r="13" spans="2:22" ht="10.5" customHeight="1">
      <c r="B13" s="54" t="s">
        <v>62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74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134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7" t="s">
        <v>135</v>
      </c>
      <c r="K19" s="13"/>
      <c r="L19" s="13"/>
      <c r="M19" s="13" t="s">
        <v>26</v>
      </c>
      <c r="N19" s="13"/>
      <c r="O19" s="32" t="s">
        <v>27</v>
      </c>
      <c r="P19" s="13"/>
      <c r="Q19" s="32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1"/>
      <c r="G23" s="38">
        <f>'[4]Demicoli A.'!$S$23</f>
        <v>0</v>
      </c>
      <c r="H23" s="1"/>
      <c r="I23" s="29"/>
      <c r="J23" s="1"/>
      <c r="K23" s="29"/>
      <c r="L23" s="1"/>
      <c r="M23" s="29"/>
      <c r="N23" s="1"/>
      <c r="O23" s="29"/>
      <c r="P23" s="1"/>
      <c r="Q23" s="29"/>
      <c r="R23" s="1"/>
      <c r="S23" s="34">
        <f>IF(ISNUMBER(G23),G23,0)+IF(ISNUMBER(I23),I23,0)-IF(ISNUMBER(M23),M23,0)+IF(ISNUMBER(O23),O23,0)-IF(ISNUMBER(Q23),Q23,0)+IF(ISNUMBER(K23),K23,0)</f>
        <v>0</v>
      </c>
      <c r="T23" s="1"/>
      <c r="U23" s="29"/>
      <c r="V23" s="1"/>
      <c r="W23" s="34">
        <f>IF(ISNUMBER(S23),S23,0)-IF(ISNUMBER(U23),U23,0)</f>
        <v>0</v>
      </c>
      <c r="X23" s="17"/>
    </row>
    <row r="24" spans="2:24" ht="15.75" customHeight="1">
      <c r="B24" s="15"/>
      <c r="C24" s="16">
        <v>2</v>
      </c>
      <c r="D24" s="16" t="s">
        <v>33</v>
      </c>
      <c r="E24" s="16"/>
      <c r="F24" s="1"/>
      <c r="G24" s="38">
        <f>'[4]Demicoli A.'!$S$24</f>
        <v>143</v>
      </c>
      <c r="H24" s="1"/>
      <c r="I24" s="30">
        <v>7</v>
      </c>
      <c r="J24" s="1"/>
      <c r="K24" s="30"/>
      <c r="L24" s="1"/>
      <c r="M24" s="30">
        <v>6</v>
      </c>
      <c r="N24" s="1"/>
      <c r="O24" s="30"/>
      <c r="P24" s="1"/>
      <c r="Q24" s="30"/>
      <c r="R24" s="1"/>
      <c r="S24" s="34">
        <f>IF(ISNUMBER(G24),G24,0)+IF(ISNUMBER(I24),I24,0)-IF(ISNUMBER(M24),M24,0)+IF(ISNUMBER(O24),O24,0)-IF(ISNUMBER(Q24),Q24,0)+IF(ISNUMBER(K24),K24,0)</f>
        <v>144</v>
      </c>
      <c r="T24" s="1"/>
      <c r="U24" s="30">
        <v>39</v>
      </c>
      <c r="V24" s="1"/>
      <c r="W24" s="34">
        <f aca="true" t="shared" si="0" ref="W24:W39">IF(ISNUMBER(S24),S24,0)-IF(ISNUMBER(U24),U24,0)</f>
        <v>105</v>
      </c>
      <c r="X24" s="17"/>
    </row>
    <row r="25" spans="2:24" ht="15.75" customHeight="1">
      <c r="B25" s="15"/>
      <c r="C25" s="16">
        <v>3</v>
      </c>
      <c r="D25" s="16" t="s">
        <v>19</v>
      </c>
      <c r="E25" s="16"/>
      <c r="F25" s="1"/>
      <c r="G25" s="38">
        <f>'[4]Demicoli A.'!$S$25</f>
        <v>32</v>
      </c>
      <c r="H25" s="1"/>
      <c r="I25" s="30">
        <v>3</v>
      </c>
      <c r="J25" s="1"/>
      <c r="K25" s="30"/>
      <c r="L25" s="1"/>
      <c r="M25" s="30">
        <v>9</v>
      </c>
      <c r="N25" s="1"/>
      <c r="O25" s="30"/>
      <c r="P25" s="1"/>
      <c r="Q25" s="30"/>
      <c r="R25" s="1"/>
      <c r="S25" s="34">
        <f aca="true" t="shared" si="1" ref="S25:S41">IF(ISNUMBER(G25),G25,0)+IF(ISNUMBER(I25),I25,0)-IF(ISNUMBER(M25),M25,0)+IF(ISNUMBER(O25),O25,0)-IF(ISNUMBER(Q25),Q25,0)+IF(ISNUMBER(K25),K25,0)</f>
        <v>26</v>
      </c>
      <c r="T25" s="1"/>
      <c r="U25" s="30"/>
      <c r="V25" s="1"/>
      <c r="W25" s="34">
        <f t="shared" si="0"/>
        <v>26</v>
      </c>
      <c r="X25" s="17"/>
    </row>
    <row r="26" spans="2:24" ht="15.75" customHeight="1">
      <c r="B26" s="15"/>
      <c r="C26" s="16">
        <v>4</v>
      </c>
      <c r="D26" s="16" t="s">
        <v>8</v>
      </c>
      <c r="E26" s="16"/>
      <c r="F26" s="1"/>
      <c r="G26" s="38">
        <f>'[4]Demicoli A.'!$S$26</f>
        <v>0</v>
      </c>
      <c r="H26" s="1"/>
      <c r="I26" s="30"/>
      <c r="J26" s="1"/>
      <c r="K26" s="30"/>
      <c r="L26" s="1"/>
      <c r="M26" s="30"/>
      <c r="N26" s="1"/>
      <c r="O26" s="30"/>
      <c r="P26" s="1"/>
      <c r="Q26" s="30"/>
      <c r="R26" s="1"/>
      <c r="S26" s="34">
        <f>IF(ISNUMBER(G26),G26,0)+IF(ISNUMBER(I26),I26,0)-IF(ISNUMBER(M26),M26,0)+IF(ISNUMBER(O26),O26,0)-IF(ISNUMBER(Q26),Q26,0)+IF(ISNUMBER(K26),K26,0)</f>
        <v>0</v>
      </c>
      <c r="T26" s="1"/>
      <c r="U26" s="30"/>
      <c r="V26" s="1"/>
      <c r="W26" s="34">
        <f t="shared" si="0"/>
        <v>0</v>
      </c>
      <c r="X26" s="17"/>
    </row>
    <row r="27" spans="2:24" ht="15.75" customHeight="1">
      <c r="B27" s="15"/>
      <c r="C27" s="16">
        <v>5</v>
      </c>
      <c r="D27" s="16" t="s">
        <v>71</v>
      </c>
      <c r="E27" s="16"/>
      <c r="F27" s="1"/>
      <c r="G27" s="38">
        <f>'[4]Demicoli A.'!$S$27</f>
        <v>0</v>
      </c>
      <c r="H27" s="1"/>
      <c r="I27" s="30"/>
      <c r="J27" s="1"/>
      <c r="K27" s="30"/>
      <c r="L27" s="1"/>
      <c r="M27" s="30"/>
      <c r="N27" s="1"/>
      <c r="O27" s="30"/>
      <c r="P27" s="1"/>
      <c r="Q27" s="30"/>
      <c r="R27" s="1"/>
      <c r="S27" s="34">
        <f t="shared" si="1"/>
        <v>0</v>
      </c>
      <c r="T27" s="1"/>
      <c r="U27" s="30"/>
      <c r="V27" s="1"/>
      <c r="W27" s="34">
        <f t="shared" si="0"/>
        <v>0</v>
      </c>
      <c r="X27" s="17"/>
    </row>
    <row r="28" spans="2:24" ht="15.75" customHeight="1">
      <c r="B28" s="15"/>
      <c r="C28" s="16">
        <v>6</v>
      </c>
      <c r="D28" s="16" t="s">
        <v>34</v>
      </c>
      <c r="E28" s="16"/>
      <c r="F28" s="1"/>
      <c r="G28" s="38">
        <f>'[4]Demicoli A.'!$S$28</f>
        <v>0</v>
      </c>
      <c r="H28" s="1"/>
      <c r="I28" s="30"/>
      <c r="J28" s="1"/>
      <c r="K28" s="30"/>
      <c r="L28" s="1"/>
      <c r="M28" s="30"/>
      <c r="N28" s="1"/>
      <c r="O28" s="30"/>
      <c r="P28" s="1"/>
      <c r="Q28" s="30"/>
      <c r="R28" s="1"/>
      <c r="S28" s="34">
        <f t="shared" si="1"/>
        <v>0</v>
      </c>
      <c r="T28" s="1"/>
      <c r="U28" s="30"/>
      <c r="V28" s="1"/>
      <c r="W28" s="34">
        <f t="shared" si="0"/>
        <v>0</v>
      </c>
      <c r="X28" s="17"/>
    </row>
    <row r="29" spans="2:24" ht="15.75" customHeight="1">
      <c r="B29" s="15"/>
      <c r="C29" s="16">
        <v>7</v>
      </c>
      <c r="D29" s="16" t="s">
        <v>9</v>
      </c>
      <c r="E29" s="16"/>
      <c r="F29" s="1"/>
      <c r="G29" s="38">
        <f>'[4]Demicoli A.'!$S$29</f>
        <v>0</v>
      </c>
      <c r="H29" s="1"/>
      <c r="I29" s="30"/>
      <c r="J29" s="1"/>
      <c r="K29" s="30"/>
      <c r="L29" s="1"/>
      <c r="M29" s="30"/>
      <c r="N29" s="1"/>
      <c r="O29" s="30"/>
      <c r="P29" s="1"/>
      <c r="Q29" s="30"/>
      <c r="R29" s="1"/>
      <c r="S29" s="34">
        <f t="shared" si="1"/>
        <v>0</v>
      </c>
      <c r="T29" s="1"/>
      <c r="U29" s="30"/>
      <c r="V29" s="1"/>
      <c r="W29" s="34">
        <f t="shared" si="0"/>
        <v>0</v>
      </c>
      <c r="X29" s="17"/>
    </row>
    <row r="30" spans="2:24" ht="15.75" customHeight="1">
      <c r="B30" s="15"/>
      <c r="C30" s="16">
        <v>8</v>
      </c>
      <c r="D30" s="16" t="s">
        <v>35</v>
      </c>
      <c r="E30" s="16"/>
      <c r="F30" s="1"/>
      <c r="G30" s="38">
        <f>'[4]Demicoli A.'!$S$30</f>
        <v>0</v>
      </c>
      <c r="H30" s="1"/>
      <c r="I30" s="30"/>
      <c r="J30" s="1"/>
      <c r="K30" s="30"/>
      <c r="L30" s="1"/>
      <c r="M30" s="30"/>
      <c r="N30" s="1"/>
      <c r="O30" s="30"/>
      <c r="P30" s="1"/>
      <c r="Q30" s="30"/>
      <c r="R30" s="1"/>
      <c r="S30" s="34">
        <f t="shared" si="1"/>
        <v>0</v>
      </c>
      <c r="T30" s="1"/>
      <c r="U30" s="30"/>
      <c r="V30" s="1"/>
      <c r="W30" s="34">
        <f t="shared" si="0"/>
        <v>0</v>
      </c>
      <c r="X30" s="17"/>
    </row>
    <row r="31" spans="2:24" ht="15.75" customHeight="1">
      <c r="B31" s="15"/>
      <c r="C31" s="16">
        <v>9</v>
      </c>
      <c r="D31" s="16" t="s">
        <v>36</v>
      </c>
      <c r="E31" s="16"/>
      <c r="F31" s="1"/>
      <c r="G31" s="38">
        <f>'[4]Demicoli A.'!$S$31</f>
        <v>0</v>
      </c>
      <c r="H31" s="1"/>
      <c r="I31" s="30"/>
      <c r="J31" s="1"/>
      <c r="K31" s="30"/>
      <c r="L31" s="1"/>
      <c r="M31" s="30"/>
      <c r="N31" s="1"/>
      <c r="O31" s="30"/>
      <c r="P31" s="1"/>
      <c r="Q31" s="30"/>
      <c r="R31" s="1"/>
      <c r="S31" s="34">
        <f t="shared" si="1"/>
        <v>0</v>
      </c>
      <c r="T31" s="1"/>
      <c r="U31" s="30"/>
      <c r="V31" s="1"/>
      <c r="W31" s="34">
        <f t="shared" si="0"/>
        <v>0</v>
      </c>
      <c r="X31" s="17"/>
    </row>
    <row r="32" spans="2:24" ht="15.75" customHeight="1">
      <c r="B32" s="15"/>
      <c r="C32" s="16">
        <v>10</v>
      </c>
      <c r="D32" s="16" t="s">
        <v>37</v>
      </c>
      <c r="E32" s="16"/>
      <c r="F32" s="1"/>
      <c r="G32" s="38">
        <f>'[4]Demicoli A.'!$S$32</f>
        <v>0</v>
      </c>
      <c r="H32" s="1"/>
      <c r="I32" s="30"/>
      <c r="J32" s="1"/>
      <c r="K32" s="30"/>
      <c r="L32" s="1"/>
      <c r="M32" s="30"/>
      <c r="N32" s="1"/>
      <c r="O32" s="30"/>
      <c r="P32" s="1"/>
      <c r="Q32" s="30"/>
      <c r="R32" s="1"/>
      <c r="S32" s="34">
        <f t="shared" si="1"/>
        <v>0</v>
      </c>
      <c r="T32" s="1"/>
      <c r="U32" s="30"/>
      <c r="V32" s="1"/>
      <c r="W32" s="34">
        <f t="shared" si="0"/>
        <v>0</v>
      </c>
      <c r="X32" s="17"/>
    </row>
    <row r="33" spans="2:24" ht="15.75" customHeight="1">
      <c r="B33" s="15"/>
      <c r="C33" s="16">
        <v>11</v>
      </c>
      <c r="D33" s="16" t="s">
        <v>38</v>
      </c>
      <c r="E33" s="16"/>
      <c r="F33" s="1"/>
      <c r="G33" s="38">
        <f>'[4]Demicoli A.'!$S$33</f>
        <v>0</v>
      </c>
      <c r="H33" s="1"/>
      <c r="I33" s="30"/>
      <c r="J33" s="1"/>
      <c r="K33" s="30"/>
      <c r="L33" s="1"/>
      <c r="M33" s="30"/>
      <c r="N33" s="1"/>
      <c r="O33" s="30"/>
      <c r="P33" s="1"/>
      <c r="Q33" s="30"/>
      <c r="R33" s="1"/>
      <c r="S33" s="34">
        <f t="shared" si="1"/>
        <v>0</v>
      </c>
      <c r="T33" s="1"/>
      <c r="U33" s="30"/>
      <c r="V33" s="1"/>
      <c r="W33" s="34">
        <f t="shared" si="0"/>
        <v>0</v>
      </c>
      <c r="X33" s="17"/>
    </row>
    <row r="34" spans="2:24" ht="15.75" customHeight="1">
      <c r="B34" s="15"/>
      <c r="C34" s="16">
        <v>12</v>
      </c>
      <c r="D34" s="16" t="s">
        <v>39</v>
      </c>
      <c r="E34" s="16"/>
      <c r="F34" s="1"/>
      <c r="G34" s="38">
        <f>'[4]Demicoli A.'!$S$34</f>
        <v>0</v>
      </c>
      <c r="H34" s="1"/>
      <c r="I34" s="30"/>
      <c r="J34" s="1"/>
      <c r="K34" s="30"/>
      <c r="L34" s="1"/>
      <c r="M34" s="30"/>
      <c r="N34" s="1"/>
      <c r="O34" s="30"/>
      <c r="P34" s="1"/>
      <c r="Q34" s="30"/>
      <c r="R34" s="1"/>
      <c r="S34" s="34">
        <f t="shared" si="1"/>
        <v>0</v>
      </c>
      <c r="T34" s="1"/>
      <c r="U34" s="30"/>
      <c r="V34" s="1"/>
      <c r="W34" s="34">
        <f t="shared" si="0"/>
        <v>0</v>
      </c>
      <c r="X34" s="17"/>
    </row>
    <row r="35" spans="2:24" ht="15.75" customHeight="1">
      <c r="B35" s="15"/>
      <c r="C35" s="16">
        <v>13</v>
      </c>
      <c r="D35" s="16" t="s">
        <v>40</v>
      </c>
      <c r="E35" s="16"/>
      <c r="F35" s="1"/>
      <c r="G35" s="38">
        <f>'[4]Demicoli A.'!$S$35</f>
        <v>0</v>
      </c>
      <c r="H35" s="1"/>
      <c r="I35" s="30"/>
      <c r="J35" s="1"/>
      <c r="K35" s="30"/>
      <c r="L35" s="1"/>
      <c r="M35" s="30"/>
      <c r="N35" s="1"/>
      <c r="O35" s="30"/>
      <c r="P35" s="1"/>
      <c r="Q35" s="30"/>
      <c r="R35" s="1"/>
      <c r="S35" s="34">
        <f t="shared" si="1"/>
        <v>0</v>
      </c>
      <c r="T35" s="1"/>
      <c r="U35" s="30"/>
      <c r="V35" s="1"/>
      <c r="W35" s="34">
        <f t="shared" si="0"/>
        <v>0</v>
      </c>
      <c r="X35" s="17"/>
    </row>
    <row r="36" spans="2:24" ht="15.75" customHeight="1">
      <c r="B36" s="15"/>
      <c r="C36" s="16">
        <v>14</v>
      </c>
      <c r="D36" s="16" t="s">
        <v>20</v>
      </c>
      <c r="E36" s="16"/>
      <c r="F36" s="1"/>
      <c r="G36" s="38">
        <f>'[4]Demicoli A.'!$S$36</f>
        <v>395</v>
      </c>
      <c r="H36" s="1"/>
      <c r="I36" s="30">
        <v>65</v>
      </c>
      <c r="J36" s="1"/>
      <c r="K36" s="30"/>
      <c r="L36" s="1"/>
      <c r="M36" s="30">
        <v>51</v>
      </c>
      <c r="N36" s="1"/>
      <c r="O36" s="30"/>
      <c r="P36" s="1"/>
      <c r="Q36" s="30"/>
      <c r="R36" s="1"/>
      <c r="S36" s="34">
        <f t="shared" si="1"/>
        <v>409</v>
      </c>
      <c r="T36" s="1"/>
      <c r="U36" s="30">
        <v>156</v>
      </c>
      <c r="V36" s="1"/>
      <c r="W36" s="34">
        <f>IF(ISNUMBER(S36),S36,0)-IF(ISNUMBER(U36),U36,0)</f>
        <v>253</v>
      </c>
      <c r="X36" s="17"/>
    </row>
    <row r="37" spans="2:24" ht="15.75" customHeight="1">
      <c r="B37" s="15"/>
      <c r="C37" s="16">
        <v>15</v>
      </c>
      <c r="D37" s="16" t="s">
        <v>63</v>
      </c>
      <c r="E37" s="16"/>
      <c r="F37" s="1"/>
      <c r="G37" s="38">
        <f>'[4]Demicoli A.'!$S$37</f>
        <v>0</v>
      </c>
      <c r="H37" s="1"/>
      <c r="I37" s="30"/>
      <c r="J37" s="1"/>
      <c r="K37" s="30"/>
      <c r="L37" s="1"/>
      <c r="M37" s="30"/>
      <c r="N37" s="1"/>
      <c r="O37" s="30"/>
      <c r="P37" s="1"/>
      <c r="Q37" s="30"/>
      <c r="R37" s="1"/>
      <c r="S37" s="34">
        <f>IF(ISNUMBER(G37),G37,0)+IF(ISNUMBER(I37),I37,0)-IF(ISNUMBER(M37),M37,0)+IF(ISNUMBER(O37),O37,0)-IF(ISNUMBER(Q37),Q37,0)+IF(ISNUMBER(K37),K37,0)</f>
        <v>0</v>
      </c>
      <c r="T37" s="1"/>
      <c r="U37" s="30"/>
      <c r="V37" s="1"/>
      <c r="W37" s="34">
        <f>IF(ISNUMBER(S37),S37,0)-IF(ISNUMBER(U37),U37,0)</f>
        <v>0</v>
      </c>
      <c r="X37" s="17"/>
    </row>
    <row r="38" spans="2:24" ht="15.75" customHeight="1">
      <c r="B38" s="15"/>
      <c r="C38" s="16">
        <v>16</v>
      </c>
      <c r="D38" s="16" t="s">
        <v>64</v>
      </c>
      <c r="E38" s="16"/>
      <c r="F38" s="1"/>
      <c r="G38" s="38">
        <f>'[4]Demicoli A.'!$S$38</f>
        <v>0</v>
      </c>
      <c r="H38" s="1"/>
      <c r="I38" s="30"/>
      <c r="J38" s="1"/>
      <c r="K38" s="30"/>
      <c r="L38" s="1"/>
      <c r="M38" s="30"/>
      <c r="N38" s="1"/>
      <c r="O38" s="30"/>
      <c r="P38" s="1"/>
      <c r="Q38" s="30"/>
      <c r="R38" s="1"/>
      <c r="S38" s="34">
        <f t="shared" si="1"/>
        <v>0</v>
      </c>
      <c r="T38" s="1"/>
      <c r="U38" s="30"/>
      <c r="V38" s="1"/>
      <c r="W38" s="34">
        <f>IF(ISNUMBER(S38),S38,0)-IF(ISNUMBER(U38),U38,0)</f>
        <v>0</v>
      </c>
      <c r="X38" s="17"/>
    </row>
    <row r="39" spans="2:24" ht="15.75" customHeight="1">
      <c r="B39" s="15"/>
      <c r="C39" s="16">
        <v>17</v>
      </c>
      <c r="D39" s="16" t="s">
        <v>65</v>
      </c>
      <c r="E39" s="16"/>
      <c r="F39" s="1"/>
      <c r="G39" s="38">
        <f>'[4]Demicoli A.'!$S$39</f>
        <v>8</v>
      </c>
      <c r="H39" s="1"/>
      <c r="I39" s="30"/>
      <c r="J39" s="1"/>
      <c r="K39" s="30"/>
      <c r="L39" s="1"/>
      <c r="M39" s="30"/>
      <c r="N39" s="1"/>
      <c r="O39" s="30"/>
      <c r="P39" s="1"/>
      <c r="Q39" s="30"/>
      <c r="R39" s="1"/>
      <c r="S39" s="34">
        <f t="shared" si="1"/>
        <v>8</v>
      </c>
      <c r="T39" s="1"/>
      <c r="U39" s="30"/>
      <c r="V39" s="1"/>
      <c r="W39" s="34">
        <f t="shared" si="0"/>
        <v>8</v>
      </c>
      <c r="X39" s="17"/>
    </row>
    <row r="40" spans="2:24" ht="15.75" customHeight="1">
      <c r="B40" s="15"/>
      <c r="C40" s="16">
        <v>18</v>
      </c>
      <c r="D40" s="16" t="s">
        <v>130</v>
      </c>
      <c r="E40" s="16"/>
      <c r="F40" s="1"/>
      <c r="G40" s="38">
        <f>'[4]Demicoli A.'!$S$40</f>
        <v>0</v>
      </c>
      <c r="H40" s="1"/>
      <c r="I40" s="30"/>
      <c r="J40" s="1"/>
      <c r="K40" s="30"/>
      <c r="L40" s="1"/>
      <c r="M40" s="30"/>
      <c r="N40" s="1"/>
      <c r="O40" s="30"/>
      <c r="P40" s="1"/>
      <c r="Q40" s="30"/>
      <c r="R40" s="1"/>
      <c r="S40" s="34">
        <f t="shared" si="1"/>
        <v>0</v>
      </c>
      <c r="T40" s="1"/>
      <c r="U40" s="30"/>
      <c r="V40" s="1"/>
      <c r="W40" s="34">
        <f>IF(ISNUMBER(S40),S40,0)-IF(ISNUMBER(U40),U40,0)</f>
        <v>0</v>
      </c>
      <c r="X40" s="17"/>
    </row>
    <row r="41" spans="2:24" ht="15.75" customHeight="1">
      <c r="B41" s="15"/>
      <c r="C41" s="16">
        <v>19</v>
      </c>
      <c r="D41" s="16" t="s">
        <v>131</v>
      </c>
      <c r="E41" s="16"/>
      <c r="F41" s="1"/>
      <c r="G41" s="38">
        <f>'[4]Demicoli A.'!$S$41</f>
        <v>0</v>
      </c>
      <c r="H41" s="1"/>
      <c r="I41" s="30"/>
      <c r="J41" s="1"/>
      <c r="K41" s="30"/>
      <c r="L41" s="1"/>
      <c r="M41" s="30"/>
      <c r="N41" s="1"/>
      <c r="O41" s="30"/>
      <c r="P41" s="1"/>
      <c r="Q41" s="30"/>
      <c r="R41" s="1"/>
      <c r="S41" s="34">
        <f t="shared" si="1"/>
        <v>0</v>
      </c>
      <c r="T41" s="1"/>
      <c r="U41" s="30"/>
      <c r="V41" s="1"/>
      <c r="W41" s="34">
        <f>IF(ISNUMBER(S41),S41,0)-IF(ISNUMBER(U41),U41,0)</f>
        <v>0</v>
      </c>
      <c r="X41" s="17"/>
    </row>
    <row r="42" spans="2:24" ht="15.75" customHeight="1">
      <c r="B42" s="15"/>
      <c r="C42" s="16">
        <v>20</v>
      </c>
      <c r="D42" s="16" t="s">
        <v>132</v>
      </c>
      <c r="E42" s="16"/>
      <c r="F42" s="1"/>
      <c r="G42" s="38">
        <f>'[4]Demicoli A.'!$S$42</f>
        <v>0</v>
      </c>
      <c r="H42" s="1"/>
      <c r="I42" s="30"/>
      <c r="J42" s="1"/>
      <c r="K42" s="30"/>
      <c r="L42" s="1"/>
      <c r="M42" s="30"/>
      <c r="N42" s="1"/>
      <c r="O42" s="30"/>
      <c r="P42" s="1"/>
      <c r="Q42" s="30"/>
      <c r="R42" s="1"/>
      <c r="S42" s="34">
        <f>IF(ISNUMBER(G42),G42,0)+IF(ISNUMBER(I42),I42,0)-IF(ISNUMBER(M42),M42,0)+IF(ISNUMBER(O42),O42,0)-IF(ISNUMBER(Q42),Q42,0)+IF(ISNUMBER(K42),K42,0)</f>
        <v>0</v>
      </c>
      <c r="T42" s="1"/>
      <c r="U42" s="30"/>
      <c r="V42" s="1"/>
      <c r="W42" s="34">
        <f>IF(ISNUMBER(S42),S42,0)-IF(ISNUMBER(U42),U42,0)</f>
        <v>0</v>
      </c>
      <c r="X42" s="17"/>
    </row>
    <row r="43" spans="2:24" ht="15.75" customHeight="1">
      <c r="B43" s="15"/>
      <c r="C43" s="16">
        <v>21</v>
      </c>
      <c r="D43" s="16" t="s">
        <v>133</v>
      </c>
      <c r="E43" s="16"/>
      <c r="F43" s="1"/>
      <c r="G43" s="38">
        <f>'[4]Demicoli A.'!$S$43</f>
        <v>0</v>
      </c>
      <c r="H43" s="1"/>
      <c r="I43" s="30"/>
      <c r="J43" s="1"/>
      <c r="K43" s="30"/>
      <c r="L43" s="1"/>
      <c r="M43" s="30"/>
      <c r="N43" s="1"/>
      <c r="O43" s="30"/>
      <c r="P43" s="1"/>
      <c r="Q43" s="30"/>
      <c r="R43" s="1"/>
      <c r="S43" s="34">
        <f>IF(ISNUMBER(G43),G43,0)+IF(ISNUMBER(I43),I43,0)-IF(ISNUMBER(M43),M43,0)+IF(ISNUMBER(O43),O43,0)-IF(ISNUMBER(Q43),Q43,0)+IF(ISNUMBER(K43),K43,0)</f>
        <v>0</v>
      </c>
      <c r="T43" s="1"/>
      <c r="U43" s="30"/>
      <c r="V43" s="1"/>
      <c r="W43" s="34">
        <f>IF(ISNUMBER(S43),S43,0)-IF(ISNUMBER(U43),U43,0)</f>
        <v>0</v>
      </c>
      <c r="X43" s="17"/>
    </row>
    <row r="44" spans="2:24" ht="6" customHeight="1">
      <c r="B44" s="15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7"/>
    </row>
    <row r="45" spans="2:24" ht="13.5" thickBot="1">
      <c r="B45" s="15"/>
      <c r="C45" s="1" t="s">
        <v>7</v>
      </c>
      <c r="D45" s="1"/>
      <c r="E45" s="1"/>
      <c r="F45" s="1"/>
      <c r="G45" s="35">
        <f>SUM(G23:G43)</f>
        <v>578</v>
      </c>
      <c r="H45" s="34"/>
      <c r="I45" s="35">
        <f>SUM(I22:I43)</f>
        <v>75</v>
      </c>
      <c r="J45" s="34"/>
      <c r="K45" s="35">
        <f>SUM(K23:K43)</f>
        <v>0</v>
      </c>
      <c r="L45" s="34"/>
      <c r="M45" s="35">
        <f>SUM(M22:M43)</f>
        <v>66</v>
      </c>
      <c r="N45" s="34"/>
      <c r="O45" s="35">
        <f>SUM(O22:O43)</f>
        <v>0</v>
      </c>
      <c r="P45" s="34"/>
      <c r="Q45" s="35">
        <f>SUM(Q22:Q43)</f>
        <v>0</v>
      </c>
      <c r="R45" s="34"/>
      <c r="S45" s="35">
        <f>SUM(S22:S43)</f>
        <v>587</v>
      </c>
      <c r="T45" s="34"/>
      <c r="U45" s="35">
        <f>SUM(U22:U43)</f>
        <v>195</v>
      </c>
      <c r="V45" s="34"/>
      <c r="W45" s="35">
        <f>SUM(W22:W43)</f>
        <v>392</v>
      </c>
      <c r="X45" s="17"/>
    </row>
    <row r="46" spans="2:24" ht="4.5" customHeight="1" thickTop="1">
      <c r="B46" s="15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7"/>
    </row>
    <row r="47" spans="2:24" ht="11.25" customHeight="1" hidden="1">
      <c r="B47" s="15"/>
      <c r="C47" s="16"/>
      <c r="D47" s="16"/>
      <c r="E47" s="16"/>
      <c r="F47" s="1"/>
      <c r="G47" s="16"/>
      <c r="H47" s="1"/>
      <c r="I47" s="16"/>
      <c r="J47" s="1"/>
      <c r="K47" s="16"/>
      <c r="L47" s="1"/>
      <c r="M47" s="16"/>
      <c r="N47" s="1"/>
      <c r="O47" s="16"/>
      <c r="P47" s="1"/>
      <c r="Q47" s="16"/>
      <c r="R47" s="1"/>
      <c r="S47" s="1">
        <f>G47+I47-M47+O47-Q47</f>
        <v>0</v>
      </c>
      <c r="T47" s="1"/>
      <c r="U47" s="16"/>
      <c r="V47" s="1"/>
      <c r="W47" s="1">
        <f>S47-U47</f>
        <v>0</v>
      </c>
      <c r="X47" s="17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8"/>
    </row>
    <row r="51" ht="12.75">
      <c r="C51" s="2" t="s">
        <v>31</v>
      </c>
    </row>
    <row r="52" spans="14:17" ht="12.75">
      <c r="N52" s="19" t="s">
        <v>42</v>
      </c>
      <c r="Q52" s="20"/>
    </row>
    <row r="53" spans="3:23" ht="12.75">
      <c r="C53" s="5"/>
      <c r="D53" s="5"/>
      <c r="E53" s="5"/>
      <c r="Q53" s="5"/>
      <c r="R53" s="5"/>
      <c r="S53" s="5"/>
      <c r="T53" s="5"/>
      <c r="U53" s="5"/>
      <c r="V53" s="5"/>
      <c r="W53" s="5"/>
    </row>
    <row r="54" spans="3:20" ht="12.75">
      <c r="C54" s="48" t="s">
        <v>14</v>
      </c>
      <c r="D54" s="48"/>
      <c r="E54" s="48"/>
      <c r="M54" s="1"/>
      <c r="N54" s="19" t="s">
        <v>41</v>
      </c>
      <c r="Q54" s="20"/>
      <c r="T54" s="33"/>
    </row>
    <row r="55" ht="12.75">
      <c r="T55" s="6" t="s">
        <v>12</v>
      </c>
    </row>
    <row r="56" spans="17:23" ht="12.75">
      <c r="Q56" s="21"/>
      <c r="R56" s="22"/>
      <c r="S56" s="22"/>
      <c r="T56" s="22"/>
      <c r="U56" s="22"/>
      <c r="V56" s="22"/>
      <c r="W56" s="23"/>
    </row>
    <row r="57" spans="14:23" ht="12.75">
      <c r="N57" s="19" t="s">
        <v>43</v>
      </c>
      <c r="Q57" s="24"/>
      <c r="R57" s="1"/>
      <c r="S57" s="1"/>
      <c r="T57" s="1"/>
      <c r="U57" s="1"/>
      <c r="V57" s="1"/>
      <c r="W57" s="25"/>
    </row>
    <row r="58" spans="17:23" ht="12.75">
      <c r="Q58" s="26"/>
      <c r="R58" s="27"/>
      <c r="S58" s="27"/>
      <c r="T58" s="27"/>
      <c r="U58" s="27"/>
      <c r="V58" s="27"/>
      <c r="W58" s="28"/>
    </row>
  </sheetData>
  <sheetProtection password="9F1D" sheet="1" objects="1" scenarios="1"/>
  <mergeCells count="7">
    <mergeCell ref="C54:E54"/>
    <mergeCell ref="B2:V2"/>
    <mergeCell ref="B4:V4"/>
    <mergeCell ref="B11:V11"/>
    <mergeCell ref="B13:V13"/>
    <mergeCell ref="B7:V7"/>
    <mergeCell ref="B5:V5"/>
  </mergeCells>
  <printOptions/>
  <pageMargins left="0.35" right="0.23" top="0.46" bottom="0.32" header="0.35" footer="0.26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5"/>
  <dimension ref="B2:X57"/>
  <sheetViews>
    <sheetView showGridLines="0" showZeros="0" zoomScalePageLayoutView="0" workbookViewId="0" topLeftCell="A16">
      <selection activeCell="S32" sqref="S32"/>
    </sheetView>
  </sheetViews>
  <sheetFormatPr defaultColWidth="9.140625" defaultRowHeight="12.75"/>
  <cols>
    <col min="1" max="1" width="4.28125" style="2" customWidth="1"/>
    <col min="2" max="2" width="1.7109375" style="2" customWidth="1"/>
    <col min="3" max="3" width="3.28125" style="2" customWidth="1"/>
    <col min="4" max="4" width="8.57421875" style="2" customWidth="1"/>
    <col min="5" max="5" width="10.28125" style="2" customWidth="1"/>
    <col min="6" max="6" width="1.7109375" style="2" customWidth="1"/>
    <col min="7" max="7" width="5.8515625" style="2" bestFit="1" customWidth="1"/>
    <col min="8" max="8" width="1.28515625" style="2" customWidth="1"/>
    <col min="9" max="9" width="4.7109375" style="2" customWidth="1"/>
    <col min="10" max="10" width="1.28515625" style="2" customWidth="1"/>
    <col min="11" max="11" width="6.7109375" style="2" customWidth="1"/>
    <col min="12" max="12" width="1.28515625" style="2" customWidth="1"/>
    <col min="13" max="13" width="5.140625" style="2" customWidth="1"/>
    <col min="14" max="14" width="1.28515625" style="2" customWidth="1"/>
    <col min="15" max="15" width="5.7109375" style="2" customWidth="1"/>
    <col min="16" max="16" width="1.7109375" style="2" customWidth="1"/>
    <col min="17" max="17" width="6.421875" style="2" customWidth="1"/>
    <col min="18" max="18" width="1.7109375" style="2" customWidth="1"/>
    <col min="19" max="19" width="5.421875" style="2" customWidth="1"/>
    <col min="20" max="20" width="1.7109375" style="2" customWidth="1"/>
    <col min="21" max="21" width="5.57421875" style="2" bestFit="1" customWidth="1"/>
    <col min="22" max="22" width="1.7109375" style="2" customWidth="1"/>
    <col min="23" max="23" width="7.8515625" style="2" customWidth="1"/>
    <col min="24" max="24" width="1.28515625" style="2" customWidth="1"/>
    <col min="25" max="16384" width="9.140625" style="2" customWidth="1"/>
  </cols>
  <sheetData>
    <row r="1" ht="12.75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136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hidden="1"/>
    <row r="9" spans="2:17" ht="15.75">
      <c r="B9" s="3" t="s">
        <v>46</v>
      </c>
      <c r="C9" s="3"/>
      <c r="D9" s="3"/>
      <c r="E9" s="3"/>
      <c r="G9" s="1"/>
      <c r="H9" s="4" t="str">
        <f>Kriminal!H6</f>
        <v>Jannar 2019</v>
      </c>
      <c r="I9" s="1"/>
      <c r="L9" s="1"/>
      <c r="M9" s="1"/>
      <c r="P9" s="1"/>
      <c r="Q9" s="1"/>
    </row>
    <row r="10" ht="3.75" customHeight="1"/>
    <row r="11" spans="2:22" ht="106.5" customHeight="1">
      <c r="B11" s="52" t="s">
        <v>72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ht="6.75" customHeight="1" hidden="1"/>
    <row r="13" spans="2:22" ht="10.5" customHeight="1">
      <c r="B13" s="54" t="s">
        <v>62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74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134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7" t="s">
        <v>135</v>
      </c>
      <c r="K19" s="13"/>
      <c r="L19" s="13"/>
      <c r="M19" s="13" t="s">
        <v>26</v>
      </c>
      <c r="N19" s="13"/>
      <c r="O19" s="32" t="s">
        <v>27</v>
      </c>
      <c r="P19" s="13"/>
      <c r="Q19" s="32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1"/>
      <c r="G23" s="38">
        <f>'[4]Farrugia M.'!$S$23</f>
        <v>0</v>
      </c>
      <c r="H23" s="1"/>
      <c r="I23" s="29"/>
      <c r="J23" s="1"/>
      <c r="K23" s="29"/>
      <c r="L23" s="1"/>
      <c r="M23" s="29"/>
      <c r="N23" s="1"/>
      <c r="O23" s="29"/>
      <c r="P23" s="1"/>
      <c r="Q23" s="29"/>
      <c r="R23" s="1"/>
      <c r="S23" s="34">
        <f>IF(ISNUMBER(G23),G23,0)+IF(ISNUMBER(I23),I23,0)-IF(ISNUMBER(M23),M23,0)+IF(ISNUMBER(O23),O23,0)-IF(ISNUMBER(Q23),Q23,0)+IF(ISNUMBER(K23),K23,0)</f>
        <v>0</v>
      </c>
      <c r="T23" s="1"/>
      <c r="U23" s="29"/>
      <c r="V23" s="1"/>
      <c r="W23" s="34">
        <f>IF(ISNUMBER(S23),S23,0)-IF(ISNUMBER(U23),U23,0)</f>
        <v>0</v>
      </c>
      <c r="X23" s="17"/>
    </row>
    <row r="24" spans="2:24" ht="15.75" customHeight="1">
      <c r="B24" s="15"/>
      <c r="C24" s="16">
        <v>2</v>
      </c>
      <c r="D24" s="16" t="s">
        <v>33</v>
      </c>
      <c r="E24" s="16"/>
      <c r="F24" s="1"/>
      <c r="G24" s="38">
        <f>'[4]Farrugia M.'!$S$24</f>
        <v>122</v>
      </c>
      <c r="H24" s="1"/>
      <c r="I24" s="30">
        <v>4</v>
      </c>
      <c r="J24" s="1"/>
      <c r="K24" s="30"/>
      <c r="L24" s="1"/>
      <c r="M24" s="30">
        <v>2</v>
      </c>
      <c r="N24" s="1"/>
      <c r="O24" s="30"/>
      <c r="P24" s="1"/>
      <c r="Q24" s="30"/>
      <c r="R24" s="1"/>
      <c r="S24" s="34">
        <f>IF(ISNUMBER(G24),G24,0)+IF(ISNUMBER(I24),I24,0)-IF(ISNUMBER(M24),M24,0)+IF(ISNUMBER(O24),O24,0)-IF(ISNUMBER(Q24),Q24,0)+IF(ISNUMBER(K24),K24,0)</f>
        <v>124</v>
      </c>
      <c r="T24" s="1"/>
      <c r="U24" s="30">
        <v>71</v>
      </c>
      <c r="V24" s="1"/>
      <c r="W24" s="34">
        <f aca="true" t="shared" si="0" ref="W24:W39">IF(ISNUMBER(S24),S24,0)-IF(ISNUMBER(U24),U24,0)</f>
        <v>53</v>
      </c>
      <c r="X24" s="17"/>
    </row>
    <row r="25" spans="2:24" ht="15.75" customHeight="1">
      <c r="B25" s="15"/>
      <c r="C25" s="16">
        <v>3</v>
      </c>
      <c r="D25" s="16" t="s">
        <v>19</v>
      </c>
      <c r="E25" s="16"/>
      <c r="F25" s="1"/>
      <c r="G25" s="38">
        <f>'[4]Farrugia M.'!$S$25</f>
        <v>313</v>
      </c>
      <c r="H25" s="1"/>
      <c r="I25" s="30"/>
      <c r="J25" s="1"/>
      <c r="K25" s="30"/>
      <c r="L25" s="1"/>
      <c r="M25" s="30">
        <v>27</v>
      </c>
      <c r="N25" s="1"/>
      <c r="O25" s="30"/>
      <c r="P25" s="1"/>
      <c r="Q25" s="30"/>
      <c r="R25" s="1"/>
      <c r="S25" s="34">
        <f aca="true" t="shared" si="1" ref="S25:S41">IF(ISNUMBER(G25),G25,0)+IF(ISNUMBER(I25),I25,0)-IF(ISNUMBER(M25),M25,0)+IF(ISNUMBER(O25),O25,0)-IF(ISNUMBER(Q25),Q25,0)+IF(ISNUMBER(K25),K25,0)</f>
        <v>286</v>
      </c>
      <c r="T25" s="1"/>
      <c r="U25" s="30"/>
      <c r="V25" s="1"/>
      <c r="W25" s="34">
        <f t="shared" si="0"/>
        <v>286</v>
      </c>
      <c r="X25" s="17"/>
    </row>
    <row r="26" spans="2:24" ht="15.75" customHeight="1">
      <c r="B26" s="15"/>
      <c r="C26" s="16">
        <v>4</v>
      </c>
      <c r="D26" s="16" t="s">
        <v>8</v>
      </c>
      <c r="E26" s="16"/>
      <c r="F26" s="1"/>
      <c r="G26" s="38">
        <f>'[4]Farrugia M.'!$S$26</f>
        <v>0</v>
      </c>
      <c r="H26" s="1"/>
      <c r="I26" s="30"/>
      <c r="J26" s="1"/>
      <c r="K26" s="30"/>
      <c r="L26" s="1"/>
      <c r="M26" s="30"/>
      <c r="N26" s="1"/>
      <c r="O26" s="30"/>
      <c r="P26" s="1"/>
      <c r="Q26" s="30"/>
      <c r="R26" s="1"/>
      <c r="S26" s="34">
        <f>IF(ISNUMBER(G26),G26,0)+IF(ISNUMBER(I26),I26,0)-IF(ISNUMBER(M26),M26,0)+IF(ISNUMBER(O26),O26,0)-IF(ISNUMBER(Q26),Q26,0)+IF(ISNUMBER(K26),K26,0)</f>
        <v>0</v>
      </c>
      <c r="T26" s="1"/>
      <c r="U26" s="30"/>
      <c r="V26" s="1"/>
      <c r="W26" s="34">
        <f t="shared" si="0"/>
        <v>0</v>
      </c>
      <c r="X26" s="17"/>
    </row>
    <row r="27" spans="2:24" ht="15.75" customHeight="1">
      <c r="B27" s="15"/>
      <c r="C27" s="16">
        <v>5</v>
      </c>
      <c r="D27" s="16" t="s">
        <v>71</v>
      </c>
      <c r="E27" s="16"/>
      <c r="F27" s="1"/>
      <c r="G27" s="38">
        <f>'[4]Farrugia M.'!$S$27</f>
        <v>0</v>
      </c>
      <c r="H27" s="1"/>
      <c r="I27" s="30"/>
      <c r="J27" s="1"/>
      <c r="K27" s="30"/>
      <c r="L27" s="1"/>
      <c r="M27" s="30"/>
      <c r="N27" s="1"/>
      <c r="O27" s="30"/>
      <c r="P27" s="1"/>
      <c r="Q27" s="30"/>
      <c r="R27" s="1"/>
      <c r="S27" s="34">
        <f t="shared" si="1"/>
        <v>0</v>
      </c>
      <c r="T27" s="1"/>
      <c r="U27" s="30"/>
      <c r="V27" s="1"/>
      <c r="W27" s="34">
        <f t="shared" si="0"/>
        <v>0</v>
      </c>
      <c r="X27" s="17"/>
    </row>
    <row r="28" spans="2:24" ht="15.75" customHeight="1">
      <c r="B28" s="15"/>
      <c r="C28" s="16">
        <v>6</v>
      </c>
      <c r="D28" s="16" t="s">
        <v>34</v>
      </c>
      <c r="E28" s="16"/>
      <c r="F28" s="1"/>
      <c r="G28" s="38">
        <f>'[4]Farrugia M.'!$S$28</f>
        <v>0</v>
      </c>
      <c r="H28" s="1"/>
      <c r="I28" s="30"/>
      <c r="J28" s="1"/>
      <c r="K28" s="30"/>
      <c r="L28" s="1"/>
      <c r="M28" s="30"/>
      <c r="N28" s="1"/>
      <c r="O28" s="30"/>
      <c r="P28" s="1"/>
      <c r="Q28" s="30"/>
      <c r="R28" s="1"/>
      <c r="S28" s="34">
        <f t="shared" si="1"/>
        <v>0</v>
      </c>
      <c r="T28" s="1"/>
      <c r="U28" s="30"/>
      <c r="V28" s="1"/>
      <c r="W28" s="34">
        <f t="shared" si="0"/>
        <v>0</v>
      </c>
      <c r="X28" s="17"/>
    </row>
    <row r="29" spans="2:24" ht="15.75" customHeight="1">
      <c r="B29" s="15"/>
      <c r="C29" s="16">
        <v>7</v>
      </c>
      <c r="D29" s="16" t="s">
        <v>9</v>
      </c>
      <c r="E29" s="16"/>
      <c r="F29" s="1"/>
      <c r="G29" s="38">
        <f>'[4]Farrugia M.'!$S$29</f>
        <v>0</v>
      </c>
      <c r="H29" s="1"/>
      <c r="I29" s="30"/>
      <c r="J29" s="1"/>
      <c r="K29" s="30"/>
      <c r="L29" s="1"/>
      <c r="M29" s="30"/>
      <c r="N29" s="1"/>
      <c r="O29" s="30"/>
      <c r="P29" s="1"/>
      <c r="Q29" s="30"/>
      <c r="R29" s="1"/>
      <c r="S29" s="34">
        <f t="shared" si="1"/>
        <v>0</v>
      </c>
      <c r="T29" s="1"/>
      <c r="U29" s="30"/>
      <c r="V29" s="1"/>
      <c r="W29" s="34">
        <f t="shared" si="0"/>
        <v>0</v>
      </c>
      <c r="X29" s="17"/>
    </row>
    <row r="30" spans="2:24" ht="15.75" customHeight="1">
      <c r="B30" s="15"/>
      <c r="C30" s="16">
        <v>8</v>
      </c>
      <c r="D30" s="16" t="s">
        <v>35</v>
      </c>
      <c r="E30" s="16"/>
      <c r="F30" s="1"/>
      <c r="G30" s="38">
        <f>'[4]Farrugia M.'!$S$30</f>
        <v>0</v>
      </c>
      <c r="H30" s="1"/>
      <c r="I30" s="30"/>
      <c r="J30" s="1"/>
      <c r="K30" s="30"/>
      <c r="L30" s="1"/>
      <c r="M30" s="30"/>
      <c r="N30" s="1"/>
      <c r="O30" s="30"/>
      <c r="P30" s="1"/>
      <c r="Q30" s="30"/>
      <c r="R30" s="1"/>
      <c r="S30" s="34">
        <f t="shared" si="1"/>
        <v>0</v>
      </c>
      <c r="T30" s="1"/>
      <c r="U30" s="30"/>
      <c r="V30" s="1"/>
      <c r="W30" s="34">
        <f t="shared" si="0"/>
        <v>0</v>
      </c>
      <c r="X30" s="17"/>
    </row>
    <row r="31" spans="2:24" ht="15.75" customHeight="1">
      <c r="B31" s="15"/>
      <c r="C31" s="16">
        <v>9</v>
      </c>
      <c r="D31" s="16" t="s">
        <v>36</v>
      </c>
      <c r="E31" s="16"/>
      <c r="F31" s="1"/>
      <c r="G31" s="38">
        <f>'[4]Farrugia M.'!$S$31</f>
        <v>0</v>
      </c>
      <c r="H31" s="1"/>
      <c r="I31" s="30"/>
      <c r="J31" s="1"/>
      <c r="K31" s="30"/>
      <c r="L31" s="1"/>
      <c r="M31" s="30"/>
      <c r="N31" s="1"/>
      <c r="O31" s="30"/>
      <c r="P31" s="1"/>
      <c r="Q31" s="30"/>
      <c r="R31" s="1"/>
      <c r="S31" s="34">
        <f t="shared" si="1"/>
        <v>0</v>
      </c>
      <c r="T31" s="1"/>
      <c r="U31" s="30"/>
      <c r="V31" s="1"/>
      <c r="W31" s="34">
        <f t="shared" si="0"/>
        <v>0</v>
      </c>
      <c r="X31" s="17"/>
    </row>
    <row r="32" spans="2:24" ht="15.75" customHeight="1">
      <c r="B32" s="15"/>
      <c r="C32" s="16">
        <v>10</v>
      </c>
      <c r="D32" s="16" t="s">
        <v>37</v>
      </c>
      <c r="E32" s="16"/>
      <c r="F32" s="1"/>
      <c r="G32" s="38">
        <f>'[4]Farrugia M.'!$S$32</f>
        <v>0</v>
      </c>
      <c r="H32" s="1"/>
      <c r="I32" s="30"/>
      <c r="J32" s="1"/>
      <c r="K32" s="30"/>
      <c r="L32" s="1"/>
      <c r="M32" s="30"/>
      <c r="N32" s="1"/>
      <c r="O32" s="30"/>
      <c r="P32" s="1"/>
      <c r="Q32" s="30"/>
      <c r="R32" s="1"/>
      <c r="S32" s="34">
        <f t="shared" si="1"/>
        <v>0</v>
      </c>
      <c r="T32" s="1"/>
      <c r="U32" s="30"/>
      <c r="V32" s="1"/>
      <c r="W32" s="34">
        <f t="shared" si="0"/>
        <v>0</v>
      </c>
      <c r="X32" s="17"/>
    </row>
    <row r="33" spans="2:24" ht="15.75" customHeight="1">
      <c r="B33" s="15"/>
      <c r="C33" s="16">
        <v>11</v>
      </c>
      <c r="D33" s="16" t="s">
        <v>38</v>
      </c>
      <c r="E33" s="16"/>
      <c r="F33" s="1"/>
      <c r="G33" s="38">
        <f>'[4]Farrugia M.'!$S$33</f>
        <v>0</v>
      </c>
      <c r="H33" s="1"/>
      <c r="I33" s="30"/>
      <c r="J33" s="1"/>
      <c r="K33" s="30"/>
      <c r="L33" s="1"/>
      <c r="M33" s="30"/>
      <c r="N33" s="1"/>
      <c r="O33" s="30"/>
      <c r="P33" s="1"/>
      <c r="Q33" s="30"/>
      <c r="R33" s="1"/>
      <c r="S33" s="34">
        <f t="shared" si="1"/>
        <v>0</v>
      </c>
      <c r="T33" s="1"/>
      <c r="U33" s="30"/>
      <c r="V33" s="1"/>
      <c r="W33" s="34">
        <f t="shared" si="0"/>
        <v>0</v>
      </c>
      <c r="X33" s="17"/>
    </row>
    <row r="34" spans="2:24" ht="15.75" customHeight="1">
      <c r="B34" s="15"/>
      <c r="C34" s="16">
        <v>12</v>
      </c>
      <c r="D34" s="16" t="s">
        <v>39</v>
      </c>
      <c r="E34" s="16"/>
      <c r="F34" s="1"/>
      <c r="G34" s="38">
        <f>'[4]Farrugia M.'!$S$34</f>
        <v>0</v>
      </c>
      <c r="H34" s="1"/>
      <c r="I34" s="30"/>
      <c r="J34" s="1"/>
      <c r="K34" s="30"/>
      <c r="L34" s="1"/>
      <c r="M34" s="30"/>
      <c r="N34" s="1"/>
      <c r="O34" s="30"/>
      <c r="P34" s="1"/>
      <c r="Q34" s="30"/>
      <c r="R34" s="1"/>
      <c r="S34" s="34">
        <f t="shared" si="1"/>
        <v>0</v>
      </c>
      <c r="T34" s="1"/>
      <c r="U34" s="30"/>
      <c r="V34" s="1"/>
      <c r="W34" s="34">
        <f t="shared" si="0"/>
        <v>0</v>
      </c>
      <c r="X34" s="17"/>
    </row>
    <row r="35" spans="2:24" ht="15.75" customHeight="1">
      <c r="B35" s="15"/>
      <c r="C35" s="16">
        <v>13</v>
      </c>
      <c r="D35" s="16" t="s">
        <v>40</v>
      </c>
      <c r="E35" s="16"/>
      <c r="F35" s="1"/>
      <c r="G35" s="38">
        <f>'[4]Farrugia M.'!$S$35</f>
        <v>0</v>
      </c>
      <c r="H35" s="1"/>
      <c r="I35" s="30"/>
      <c r="J35" s="1"/>
      <c r="K35" s="30"/>
      <c r="L35" s="1"/>
      <c r="M35" s="30"/>
      <c r="N35" s="1"/>
      <c r="O35" s="30"/>
      <c r="P35" s="1"/>
      <c r="Q35" s="30"/>
      <c r="R35" s="1"/>
      <c r="S35" s="34">
        <f t="shared" si="1"/>
        <v>0</v>
      </c>
      <c r="T35" s="1"/>
      <c r="U35" s="30"/>
      <c r="V35" s="1"/>
      <c r="W35" s="34">
        <f t="shared" si="0"/>
        <v>0</v>
      </c>
      <c r="X35" s="17"/>
    </row>
    <row r="36" spans="2:24" ht="15.75" customHeight="1">
      <c r="B36" s="15"/>
      <c r="C36" s="16">
        <v>14</v>
      </c>
      <c r="D36" s="16" t="s">
        <v>20</v>
      </c>
      <c r="E36" s="16"/>
      <c r="F36" s="1"/>
      <c r="G36" s="38">
        <f>'[4]Farrugia M.'!$S$36</f>
        <v>0</v>
      </c>
      <c r="H36" s="1"/>
      <c r="I36" s="30"/>
      <c r="J36" s="1"/>
      <c r="K36" s="30"/>
      <c r="L36" s="1"/>
      <c r="M36" s="30"/>
      <c r="N36" s="1"/>
      <c r="O36" s="30"/>
      <c r="P36" s="1"/>
      <c r="Q36" s="30"/>
      <c r="R36" s="1"/>
      <c r="S36" s="34">
        <f t="shared" si="1"/>
        <v>0</v>
      </c>
      <c r="T36" s="1"/>
      <c r="U36" s="30"/>
      <c r="V36" s="1"/>
      <c r="W36" s="34">
        <f t="shared" si="0"/>
        <v>0</v>
      </c>
      <c r="X36" s="17"/>
    </row>
    <row r="37" spans="2:24" ht="15.75" customHeight="1">
      <c r="B37" s="15"/>
      <c r="C37" s="16">
        <v>15</v>
      </c>
      <c r="D37" s="16" t="s">
        <v>63</v>
      </c>
      <c r="E37" s="16"/>
      <c r="F37" s="1"/>
      <c r="G37" s="38">
        <f>'[4]Farrugia M.'!$S$37</f>
        <v>0</v>
      </c>
      <c r="H37" s="1"/>
      <c r="I37" s="30"/>
      <c r="J37" s="1"/>
      <c r="K37" s="30"/>
      <c r="L37" s="1"/>
      <c r="M37" s="30"/>
      <c r="N37" s="1"/>
      <c r="O37" s="30"/>
      <c r="P37" s="1"/>
      <c r="Q37" s="30"/>
      <c r="R37" s="1"/>
      <c r="S37" s="34">
        <f>IF(ISNUMBER(G37),G37,0)+IF(ISNUMBER(I37),I37,0)-IF(ISNUMBER(M37),M37,0)+IF(ISNUMBER(O37),O37,0)-IF(ISNUMBER(Q37),Q37,0)+IF(ISNUMBER(K37),K37,0)</f>
        <v>0</v>
      </c>
      <c r="T37" s="1"/>
      <c r="U37" s="30"/>
      <c r="V37" s="1"/>
      <c r="W37" s="34">
        <f t="shared" si="0"/>
        <v>0</v>
      </c>
      <c r="X37" s="17"/>
    </row>
    <row r="38" spans="2:24" ht="15.75" customHeight="1">
      <c r="B38" s="15"/>
      <c r="C38" s="16">
        <v>16</v>
      </c>
      <c r="D38" s="16" t="s">
        <v>64</v>
      </c>
      <c r="E38" s="16"/>
      <c r="F38" s="1"/>
      <c r="G38" s="38">
        <f>'[4]Farrugia M.'!$S$38</f>
        <v>0</v>
      </c>
      <c r="H38" s="1"/>
      <c r="I38" s="30"/>
      <c r="J38" s="1"/>
      <c r="K38" s="30"/>
      <c r="L38" s="1"/>
      <c r="M38" s="30"/>
      <c r="N38" s="1"/>
      <c r="O38" s="30"/>
      <c r="P38" s="1"/>
      <c r="Q38" s="30"/>
      <c r="R38" s="1"/>
      <c r="S38" s="34">
        <f t="shared" si="1"/>
        <v>0</v>
      </c>
      <c r="T38" s="1"/>
      <c r="U38" s="30"/>
      <c r="V38" s="1"/>
      <c r="W38" s="34">
        <f>IF(ISNUMBER(S38),S38,0)-IF(ISNUMBER(U38),U38,0)</f>
        <v>0</v>
      </c>
      <c r="X38" s="17"/>
    </row>
    <row r="39" spans="2:24" ht="15.75" customHeight="1">
      <c r="B39" s="15"/>
      <c r="C39" s="16">
        <v>17</v>
      </c>
      <c r="D39" s="16" t="s">
        <v>65</v>
      </c>
      <c r="E39" s="16"/>
      <c r="F39" s="1"/>
      <c r="G39" s="38">
        <f>'[4]Farrugia M.'!$S$39</f>
        <v>0</v>
      </c>
      <c r="H39" s="1"/>
      <c r="I39" s="30"/>
      <c r="J39" s="1"/>
      <c r="K39" s="30"/>
      <c r="L39" s="1"/>
      <c r="M39" s="30"/>
      <c r="N39" s="1"/>
      <c r="O39" s="30"/>
      <c r="P39" s="1"/>
      <c r="Q39" s="30"/>
      <c r="R39" s="1"/>
      <c r="S39" s="34">
        <f t="shared" si="1"/>
        <v>0</v>
      </c>
      <c r="T39" s="1"/>
      <c r="U39" s="30"/>
      <c r="V39" s="1"/>
      <c r="W39" s="34">
        <f t="shared" si="0"/>
        <v>0</v>
      </c>
      <c r="X39" s="17"/>
    </row>
    <row r="40" spans="2:24" ht="15.75" customHeight="1">
      <c r="B40" s="15"/>
      <c r="C40" s="16">
        <v>18</v>
      </c>
      <c r="D40" s="16" t="s">
        <v>130</v>
      </c>
      <c r="E40" s="16"/>
      <c r="F40" s="1"/>
      <c r="G40" s="38">
        <f>'[4]Farrugia M.'!$S$40</f>
        <v>0</v>
      </c>
      <c r="H40" s="1"/>
      <c r="I40" s="30"/>
      <c r="J40" s="1"/>
      <c r="K40" s="30"/>
      <c r="L40" s="1"/>
      <c r="M40" s="30"/>
      <c r="N40" s="1"/>
      <c r="O40" s="30"/>
      <c r="P40" s="1"/>
      <c r="Q40" s="30"/>
      <c r="R40" s="1"/>
      <c r="S40" s="34">
        <f t="shared" si="1"/>
        <v>0</v>
      </c>
      <c r="T40" s="1"/>
      <c r="U40" s="30"/>
      <c r="V40" s="1"/>
      <c r="W40" s="34">
        <f>IF(ISNUMBER(S40),S40,0)-IF(ISNUMBER(U40),U40,0)</f>
        <v>0</v>
      </c>
      <c r="X40" s="17"/>
    </row>
    <row r="41" spans="2:24" ht="15.75" customHeight="1">
      <c r="B41" s="15"/>
      <c r="C41" s="16">
        <v>19</v>
      </c>
      <c r="D41" s="16" t="s">
        <v>131</v>
      </c>
      <c r="E41" s="16"/>
      <c r="F41" s="1"/>
      <c r="G41" s="38">
        <f>'[4]Farrugia M.'!$S$41</f>
        <v>0</v>
      </c>
      <c r="H41" s="1"/>
      <c r="I41" s="30"/>
      <c r="J41" s="1"/>
      <c r="K41" s="30"/>
      <c r="L41" s="1"/>
      <c r="M41" s="30"/>
      <c r="N41" s="1"/>
      <c r="O41" s="30"/>
      <c r="P41" s="1"/>
      <c r="Q41" s="30"/>
      <c r="R41" s="1"/>
      <c r="S41" s="34">
        <f t="shared" si="1"/>
        <v>0</v>
      </c>
      <c r="T41" s="1"/>
      <c r="U41" s="30"/>
      <c r="V41" s="1"/>
      <c r="W41" s="34">
        <f>IF(ISNUMBER(S41),S41,0)-IF(ISNUMBER(U41),U41,0)</f>
        <v>0</v>
      </c>
      <c r="X41" s="17"/>
    </row>
    <row r="42" spans="2:24" ht="15.75" customHeight="1">
      <c r="B42" s="15"/>
      <c r="C42" s="16">
        <v>20</v>
      </c>
      <c r="D42" s="16" t="s">
        <v>132</v>
      </c>
      <c r="E42" s="16"/>
      <c r="F42" s="1"/>
      <c r="G42" s="38">
        <f>'[4]Farrugia M.'!$S$42</f>
        <v>0</v>
      </c>
      <c r="H42" s="1"/>
      <c r="I42" s="30"/>
      <c r="J42" s="1"/>
      <c r="K42" s="30"/>
      <c r="L42" s="1"/>
      <c r="M42" s="30"/>
      <c r="N42" s="1"/>
      <c r="O42" s="30"/>
      <c r="P42" s="1"/>
      <c r="Q42" s="30"/>
      <c r="R42" s="1"/>
      <c r="S42" s="34">
        <f>IF(ISNUMBER(G42),G42,0)+IF(ISNUMBER(I42),I42,0)-IF(ISNUMBER(M42),M42,0)+IF(ISNUMBER(O42),O42,0)-IF(ISNUMBER(Q42),Q42,0)+IF(ISNUMBER(K42),K42,0)</f>
        <v>0</v>
      </c>
      <c r="T42" s="1"/>
      <c r="U42" s="30"/>
      <c r="V42" s="1"/>
      <c r="W42" s="34">
        <f>IF(ISNUMBER(S42),S42,0)-IF(ISNUMBER(U42),U42,0)</f>
        <v>0</v>
      </c>
      <c r="X42" s="17"/>
    </row>
    <row r="43" spans="2:24" ht="15.75" customHeight="1">
      <c r="B43" s="15"/>
      <c r="C43" s="16">
        <v>21</v>
      </c>
      <c r="D43" s="16" t="s">
        <v>133</v>
      </c>
      <c r="E43" s="16"/>
      <c r="F43" s="1"/>
      <c r="G43" s="38">
        <f>'[4]Farrugia M.'!$S$43</f>
        <v>0</v>
      </c>
      <c r="H43" s="1"/>
      <c r="I43" s="30"/>
      <c r="J43" s="1"/>
      <c r="K43" s="30"/>
      <c r="L43" s="1"/>
      <c r="M43" s="30"/>
      <c r="N43" s="1"/>
      <c r="O43" s="30"/>
      <c r="P43" s="1"/>
      <c r="Q43" s="30"/>
      <c r="R43" s="1"/>
      <c r="S43" s="34">
        <f>IF(ISNUMBER(G43),G43,0)+IF(ISNUMBER(I43),I43,0)-IF(ISNUMBER(M43),M43,0)+IF(ISNUMBER(O43),O43,0)-IF(ISNUMBER(Q43),Q43,0)+IF(ISNUMBER(K43),K43,0)</f>
        <v>0</v>
      </c>
      <c r="T43" s="1"/>
      <c r="U43" s="30"/>
      <c r="V43" s="1"/>
      <c r="W43" s="34">
        <f>IF(ISNUMBER(S43),S43,0)-IF(ISNUMBER(U43),U43,0)</f>
        <v>0</v>
      </c>
      <c r="X43" s="17"/>
    </row>
    <row r="44" spans="2:24" ht="12.75">
      <c r="B44" s="15"/>
      <c r="C44" s="1"/>
      <c r="D44" s="1"/>
      <c r="E44" s="1"/>
      <c r="F44" s="1"/>
      <c r="G44" s="43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7"/>
    </row>
    <row r="45" spans="2:24" ht="13.5" thickBot="1">
      <c r="B45" s="15"/>
      <c r="C45" s="1" t="s">
        <v>7</v>
      </c>
      <c r="D45" s="1"/>
      <c r="E45" s="1"/>
      <c r="F45" s="1"/>
      <c r="G45" s="35">
        <f>SUM(G23:G43)</f>
        <v>435</v>
      </c>
      <c r="H45" s="34"/>
      <c r="I45" s="35">
        <f>SUM(I22:I43)</f>
        <v>4</v>
      </c>
      <c r="J45" s="34"/>
      <c r="K45" s="35">
        <f>SUM(K23:K43)</f>
        <v>0</v>
      </c>
      <c r="L45" s="34"/>
      <c r="M45" s="35">
        <f>SUM(M22:M43)</f>
        <v>29</v>
      </c>
      <c r="N45" s="34"/>
      <c r="O45" s="35">
        <f>SUM(O22:O43)</f>
        <v>0</v>
      </c>
      <c r="P45" s="34"/>
      <c r="Q45" s="35">
        <f>SUM(Q22:Q43)</f>
        <v>0</v>
      </c>
      <c r="R45" s="34"/>
      <c r="S45" s="35">
        <f>SUM(S22:S43)</f>
        <v>410</v>
      </c>
      <c r="T45" s="34"/>
      <c r="U45" s="35">
        <f>SUM(U22:U43)</f>
        <v>71</v>
      </c>
      <c r="V45" s="34"/>
      <c r="W45" s="35">
        <f>SUM(W22:W43)</f>
        <v>339</v>
      </c>
      <c r="X45" s="17"/>
    </row>
    <row r="46" spans="2:24" ht="4.5" customHeight="1" thickTop="1">
      <c r="B46" s="15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7"/>
    </row>
    <row r="47" spans="2:24" ht="11.25" customHeight="1" hidden="1">
      <c r="B47" s="15"/>
      <c r="C47" s="16"/>
      <c r="D47" s="16"/>
      <c r="E47" s="16"/>
      <c r="F47" s="1"/>
      <c r="G47" s="16"/>
      <c r="H47" s="1"/>
      <c r="I47" s="16"/>
      <c r="J47" s="1"/>
      <c r="K47" s="16"/>
      <c r="L47" s="1"/>
      <c r="M47" s="16"/>
      <c r="N47" s="1"/>
      <c r="O47" s="16"/>
      <c r="P47" s="1"/>
      <c r="Q47" s="16"/>
      <c r="R47" s="1"/>
      <c r="S47" s="1">
        <f>G47+I47-M47+O47-Q47</f>
        <v>0</v>
      </c>
      <c r="T47" s="1"/>
      <c r="U47" s="16"/>
      <c r="V47" s="1"/>
      <c r="W47" s="1">
        <f>S47-U47</f>
        <v>0</v>
      </c>
      <c r="X47" s="17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8"/>
    </row>
    <row r="50" ht="12.75">
      <c r="C50" s="2" t="s">
        <v>31</v>
      </c>
    </row>
    <row r="51" spans="14:17" ht="12.75">
      <c r="N51" s="19" t="s">
        <v>42</v>
      </c>
      <c r="Q51" s="20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48" t="s">
        <v>14</v>
      </c>
      <c r="D53" s="48"/>
      <c r="E53" s="48"/>
      <c r="M53" s="1"/>
      <c r="N53" s="19" t="s">
        <v>41</v>
      </c>
      <c r="Q53" s="20"/>
      <c r="T53" s="33"/>
    </row>
    <row r="54" ht="12.75">
      <c r="T54" s="6" t="s">
        <v>12</v>
      </c>
    </row>
    <row r="55" spans="17:23" ht="12.75">
      <c r="Q55" s="21"/>
      <c r="R55" s="22"/>
      <c r="S55" s="22"/>
      <c r="T55" s="22"/>
      <c r="U55" s="22"/>
      <c r="V55" s="22"/>
      <c r="W55" s="23"/>
    </row>
    <row r="56" spans="14:23" ht="12.75">
      <c r="N56" s="19" t="s">
        <v>43</v>
      </c>
      <c r="Q56" s="24"/>
      <c r="R56" s="1"/>
      <c r="S56" s="1"/>
      <c r="T56" s="1"/>
      <c r="U56" s="1"/>
      <c r="V56" s="1"/>
      <c r="W56" s="25"/>
    </row>
    <row r="57" spans="17:23" ht="12.75">
      <c r="Q57" s="26"/>
      <c r="R57" s="27"/>
      <c r="S57" s="27"/>
      <c r="T57" s="27"/>
      <c r="U57" s="27"/>
      <c r="V57" s="27"/>
      <c r="W57" s="28"/>
    </row>
  </sheetData>
  <sheetProtection password="9F1D" sheet="1" objects="1" scenarios="1"/>
  <mergeCells count="7">
    <mergeCell ref="C53:E53"/>
    <mergeCell ref="B2:V2"/>
    <mergeCell ref="B4:V4"/>
    <mergeCell ref="B11:V11"/>
    <mergeCell ref="B13:V13"/>
    <mergeCell ref="B5:V5"/>
    <mergeCell ref="B7:V7"/>
  </mergeCells>
  <printOptions/>
  <pageMargins left="0.37" right="0.37" top="0.49" bottom="0.27" header="0.3" footer="0.17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6"/>
  <dimension ref="B2:X57"/>
  <sheetViews>
    <sheetView showGridLines="0" showZeros="0" zoomScalePageLayoutView="0" workbookViewId="0" topLeftCell="A25">
      <selection activeCell="S32" sqref="S32"/>
    </sheetView>
  </sheetViews>
  <sheetFormatPr defaultColWidth="9.140625" defaultRowHeight="12.75"/>
  <cols>
    <col min="1" max="1" width="3.57421875" style="2" customWidth="1"/>
    <col min="2" max="2" width="1.7109375" style="2" customWidth="1"/>
    <col min="3" max="3" width="3.28125" style="2" customWidth="1"/>
    <col min="4" max="4" width="8.57421875" style="2" customWidth="1"/>
    <col min="5" max="5" width="10.28125" style="2" customWidth="1"/>
    <col min="6" max="6" width="1.7109375" style="2" customWidth="1"/>
    <col min="7" max="7" width="5.28125" style="2" customWidth="1"/>
    <col min="8" max="8" width="1.28515625" style="2" customWidth="1"/>
    <col min="9" max="9" width="5.140625" style="2" customWidth="1"/>
    <col min="10" max="10" width="1.28515625" style="2" customWidth="1"/>
    <col min="11" max="11" width="6.7109375" style="2" customWidth="1"/>
    <col min="12" max="12" width="1.28515625" style="2" customWidth="1"/>
    <col min="13" max="13" width="5.140625" style="2" customWidth="1"/>
    <col min="14" max="14" width="1.28515625" style="2" customWidth="1"/>
    <col min="15" max="15" width="5.140625" style="2" customWidth="1"/>
    <col min="16" max="16" width="1.7109375" style="2" customWidth="1"/>
    <col min="17" max="17" width="5.140625" style="2" customWidth="1"/>
    <col min="18" max="18" width="1.7109375" style="2" customWidth="1"/>
    <col min="19" max="19" width="6.7109375" style="2" customWidth="1"/>
    <col min="20" max="20" width="1.7109375" style="2" customWidth="1"/>
    <col min="21" max="21" width="5.140625" style="2" customWidth="1"/>
    <col min="22" max="22" width="1.7109375" style="2" customWidth="1"/>
    <col min="23" max="23" width="7.8515625" style="2" customWidth="1"/>
    <col min="24" max="24" width="2.28125" style="2" customWidth="1"/>
    <col min="25" max="16384" width="9.140625" style="2" customWidth="1"/>
  </cols>
  <sheetData>
    <row r="1" ht="12.75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190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hidden="1"/>
    <row r="9" spans="2:17" ht="15.75">
      <c r="B9" s="3" t="s">
        <v>46</v>
      </c>
      <c r="C9" s="3"/>
      <c r="D9" s="3"/>
      <c r="E9" s="3"/>
      <c r="G9" s="1"/>
      <c r="H9" s="4" t="str">
        <f>Kriminal!H6</f>
        <v>Jannar 2019</v>
      </c>
      <c r="I9" s="1"/>
      <c r="L9" s="1"/>
      <c r="M9" s="1"/>
      <c r="P9" s="1"/>
      <c r="Q9" s="1"/>
    </row>
    <row r="10" ht="3.75" customHeight="1"/>
    <row r="11" spans="2:22" ht="106.5" customHeight="1">
      <c r="B11" s="52" t="s">
        <v>72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ht="6.75" customHeight="1" hidden="1"/>
    <row r="13" spans="2:22" ht="10.5" customHeight="1">
      <c r="B13" s="54" t="s">
        <v>62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74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134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7" t="s">
        <v>135</v>
      </c>
      <c r="K19" s="13"/>
      <c r="L19" s="13"/>
      <c r="M19" s="13" t="s">
        <v>26</v>
      </c>
      <c r="N19" s="13"/>
      <c r="O19" s="32" t="s">
        <v>27</v>
      </c>
      <c r="P19" s="13"/>
      <c r="Q19" s="32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1"/>
      <c r="G23" s="38">
        <f>'[4]Mercieca G.'!$S$23</f>
        <v>0</v>
      </c>
      <c r="H23" s="1"/>
      <c r="I23" s="29"/>
      <c r="J23" s="1"/>
      <c r="K23" s="29"/>
      <c r="L23" s="1"/>
      <c r="M23" s="29"/>
      <c r="N23" s="1"/>
      <c r="O23" s="29"/>
      <c r="P23" s="1"/>
      <c r="Q23" s="29"/>
      <c r="R23" s="1"/>
      <c r="S23" s="34">
        <f>IF(ISNUMBER(G23),G23,0)+IF(ISNUMBER(I23),I23,0)-IF(ISNUMBER(M23),M23,0)+IF(ISNUMBER(O23),O23,0)-IF(ISNUMBER(Q23),Q23,0)+IF(ISNUMBER(K23),K23,0)</f>
        <v>0</v>
      </c>
      <c r="T23" s="1"/>
      <c r="U23" s="29"/>
      <c r="V23" s="1"/>
      <c r="W23" s="34">
        <f>IF(ISNUMBER(S23),S23,0)-IF(ISNUMBER(U23),U23,0)</f>
        <v>0</v>
      </c>
      <c r="X23" s="17"/>
    </row>
    <row r="24" spans="2:24" ht="15.75" customHeight="1">
      <c r="B24" s="15"/>
      <c r="C24" s="16">
        <v>2</v>
      </c>
      <c r="D24" s="16" t="s">
        <v>33</v>
      </c>
      <c r="E24" s="16"/>
      <c r="F24" s="1"/>
      <c r="G24" s="38">
        <f>'[4]Mercieca G.'!$S$24</f>
        <v>0</v>
      </c>
      <c r="H24" s="1"/>
      <c r="I24" s="30"/>
      <c r="J24" s="1"/>
      <c r="K24" s="30"/>
      <c r="L24" s="1"/>
      <c r="M24" s="30"/>
      <c r="N24" s="1"/>
      <c r="O24" s="30"/>
      <c r="P24" s="1"/>
      <c r="Q24" s="30"/>
      <c r="R24" s="1"/>
      <c r="S24" s="34">
        <f>IF(ISNUMBER(G24),G24,0)+IF(ISNUMBER(I24),I24,0)-IF(ISNUMBER(M24),M24,0)+IF(ISNUMBER(O24),O24,0)-IF(ISNUMBER(Q24),Q24,0)+IF(ISNUMBER(K24),K24,0)</f>
        <v>0</v>
      </c>
      <c r="T24" s="1"/>
      <c r="U24" s="30"/>
      <c r="V24" s="1"/>
      <c r="W24" s="34">
        <f aca="true" t="shared" si="0" ref="W24:W39">IF(ISNUMBER(S24),S24,0)-IF(ISNUMBER(U24),U24,0)</f>
        <v>0</v>
      </c>
      <c r="X24" s="17"/>
    </row>
    <row r="25" spans="2:24" ht="15.75" customHeight="1">
      <c r="B25" s="15"/>
      <c r="C25" s="16">
        <v>3</v>
      </c>
      <c r="D25" s="16" t="s">
        <v>19</v>
      </c>
      <c r="E25" s="16"/>
      <c r="F25" s="1"/>
      <c r="G25" s="38">
        <f>'[4]Mercieca G.'!$S$25</f>
        <v>0</v>
      </c>
      <c r="H25" s="1"/>
      <c r="I25" s="30"/>
      <c r="J25" s="1"/>
      <c r="K25" s="30"/>
      <c r="L25" s="1"/>
      <c r="M25" s="30"/>
      <c r="N25" s="1"/>
      <c r="O25" s="30"/>
      <c r="P25" s="1"/>
      <c r="Q25" s="30"/>
      <c r="R25" s="1"/>
      <c r="S25" s="34">
        <f aca="true" t="shared" si="1" ref="S25:S41">IF(ISNUMBER(G25),G25,0)+IF(ISNUMBER(I25),I25,0)-IF(ISNUMBER(M25),M25,0)+IF(ISNUMBER(O25),O25,0)-IF(ISNUMBER(Q25),Q25,0)+IF(ISNUMBER(K25),K25,0)</f>
        <v>0</v>
      </c>
      <c r="T25" s="1"/>
      <c r="U25" s="30"/>
      <c r="V25" s="1"/>
      <c r="W25" s="34">
        <f t="shared" si="0"/>
        <v>0</v>
      </c>
      <c r="X25" s="17"/>
    </row>
    <row r="26" spans="2:24" ht="15.75" customHeight="1">
      <c r="B26" s="15"/>
      <c r="C26" s="16">
        <v>4</v>
      </c>
      <c r="D26" s="16" t="s">
        <v>8</v>
      </c>
      <c r="E26" s="16"/>
      <c r="F26" s="39"/>
      <c r="G26" s="38">
        <f>'[4]Mercieca G.'!$S$26</f>
        <v>0</v>
      </c>
      <c r="H26" s="1"/>
      <c r="I26" s="30"/>
      <c r="J26" s="1"/>
      <c r="K26" s="30"/>
      <c r="L26" s="1"/>
      <c r="M26" s="30"/>
      <c r="N26" s="1"/>
      <c r="O26" s="30"/>
      <c r="P26" s="1"/>
      <c r="Q26" s="30"/>
      <c r="R26" s="1"/>
      <c r="S26" s="34">
        <f>IF(ISNUMBER(G26),G26,0)+IF(ISNUMBER(I26),I26,0)-IF(ISNUMBER(M26),M26,0)+IF(ISNUMBER(O26),O26,0)-IF(ISNUMBER(Q26),Q26,0)+IF(ISNUMBER(K26),K26,0)</f>
        <v>0</v>
      </c>
      <c r="T26" s="1"/>
      <c r="U26" s="30"/>
      <c r="V26" s="1"/>
      <c r="W26" s="34">
        <f t="shared" si="0"/>
        <v>0</v>
      </c>
      <c r="X26" s="17"/>
    </row>
    <row r="27" spans="2:24" ht="15.75" customHeight="1">
      <c r="B27" s="15"/>
      <c r="C27" s="16">
        <v>5</v>
      </c>
      <c r="D27" s="16" t="s">
        <v>71</v>
      </c>
      <c r="E27" s="16"/>
      <c r="F27" s="1"/>
      <c r="G27" s="38">
        <f>'[4]Mercieca G.'!$S$27</f>
        <v>0</v>
      </c>
      <c r="H27" s="1"/>
      <c r="I27" s="30"/>
      <c r="J27" s="1"/>
      <c r="K27" s="30"/>
      <c r="L27" s="1"/>
      <c r="M27" s="30"/>
      <c r="N27" s="1"/>
      <c r="O27" s="30"/>
      <c r="P27" s="1"/>
      <c r="Q27" s="30"/>
      <c r="R27" s="1"/>
      <c r="S27" s="34">
        <f t="shared" si="1"/>
        <v>0</v>
      </c>
      <c r="T27" s="1"/>
      <c r="U27" s="30"/>
      <c r="V27" s="1"/>
      <c r="W27" s="34">
        <f t="shared" si="0"/>
        <v>0</v>
      </c>
      <c r="X27" s="17"/>
    </row>
    <row r="28" spans="2:24" ht="15.75" customHeight="1">
      <c r="B28" s="15"/>
      <c r="C28" s="16">
        <v>6</v>
      </c>
      <c r="D28" s="16" t="s">
        <v>34</v>
      </c>
      <c r="E28" s="16"/>
      <c r="F28" s="1"/>
      <c r="G28" s="38">
        <f>'[4]Mercieca G.'!$S$28</f>
        <v>0</v>
      </c>
      <c r="H28" s="1"/>
      <c r="I28" s="30"/>
      <c r="J28" s="1"/>
      <c r="K28" s="30"/>
      <c r="L28" s="1"/>
      <c r="M28" s="30"/>
      <c r="N28" s="1"/>
      <c r="O28" s="30"/>
      <c r="P28" s="1"/>
      <c r="Q28" s="30"/>
      <c r="R28" s="1"/>
      <c r="S28" s="34">
        <f t="shared" si="1"/>
        <v>0</v>
      </c>
      <c r="T28" s="1"/>
      <c r="U28" s="30"/>
      <c r="V28" s="1"/>
      <c r="W28" s="34">
        <f t="shared" si="0"/>
        <v>0</v>
      </c>
      <c r="X28" s="17"/>
    </row>
    <row r="29" spans="2:24" ht="15.75" customHeight="1">
      <c r="B29" s="15"/>
      <c r="C29" s="16">
        <v>7</v>
      </c>
      <c r="D29" s="16" t="s">
        <v>9</v>
      </c>
      <c r="E29" s="16"/>
      <c r="F29" s="1"/>
      <c r="G29" s="38">
        <f>'[4]Mercieca G.'!$S$29</f>
        <v>0</v>
      </c>
      <c r="H29" s="1"/>
      <c r="I29" s="30"/>
      <c r="J29" s="1"/>
      <c r="K29" s="30"/>
      <c r="L29" s="1"/>
      <c r="M29" s="30"/>
      <c r="N29" s="1"/>
      <c r="O29" s="30"/>
      <c r="P29" s="1"/>
      <c r="Q29" s="30"/>
      <c r="R29" s="1"/>
      <c r="S29" s="34">
        <f t="shared" si="1"/>
        <v>0</v>
      </c>
      <c r="T29" s="1"/>
      <c r="U29" s="30"/>
      <c r="V29" s="1"/>
      <c r="W29" s="34">
        <f t="shared" si="0"/>
        <v>0</v>
      </c>
      <c r="X29" s="17"/>
    </row>
    <row r="30" spans="2:24" ht="15.75" customHeight="1">
      <c r="B30" s="15"/>
      <c r="C30" s="16">
        <v>8</v>
      </c>
      <c r="D30" s="16" t="s">
        <v>35</v>
      </c>
      <c r="E30" s="16"/>
      <c r="F30" s="1"/>
      <c r="G30" s="38">
        <f>'[4]Mercieca G.'!$S$30</f>
        <v>0</v>
      </c>
      <c r="H30" s="1"/>
      <c r="I30" s="30"/>
      <c r="J30" s="1"/>
      <c r="K30" s="30"/>
      <c r="L30" s="1"/>
      <c r="M30" s="30"/>
      <c r="N30" s="1"/>
      <c r="O30" s="30"/>
      <c r="P30" s="1"/>
      <c r="Q30" s="30"/>
      <c r="R30" s="1"/>
      <c r="S30" s="34">
        <f t="shared" si="1"/>
        <v>0</v>
      </c>
      <c r="T30" s="1"/>
      <c r="U30" s="30"/>
      <c r="V30" s="1"/>
      <c r="W30" s="34">
        <f t="shared" si="0"/>
        <v>0</v>
      </c>
      <c r="X30" s="17"/>
    </row>
    <row r="31" spans="2:24" ht="15.75" customHeight="1">
      <c r="B31" s="15"/>
      <c r="C31" s="16">
        <v>9</v>
      </c>
      <c r="D31" s="16" t="s">
        <v>36</v>
      </c>
      <c r="E31" s="16"/>
      <c r="F31" s="1"/>
      <c r="G31" s="38">
        <f>'[4]Mercieca G.'!$S$31</f>
        <v>0</v>
      </c>
      <c r="H31" s="1"/>
      <c r="I31" s="30"/>
      <c r="J31" s="1"/>
      <c r="K31" s="30"/>
      <c r="L31" s="1"/>
      <c r="M31" s="30"/>
      <c r="N31" s="1"/>
      <c r="O31" s="30"/>
      <c r="P31" s="1"/>
      <c r="Q31" s="30"/>
      <c r="R31" s="1"/>
      <c r="S31" s="34">
        <f t="shared" si="1"/>
        <v>0</v>
      </c>
      <c r="T31" s="1"/>
      <c r="U31" s="30"/>
      <c r="V31" s="1"/>
      <c r="W31" s="34">
        <f t="shared" si="0"/>
        <v>0</v>
      </c>
      <c r="X31" s="17"/>
    </row>
    <row r="32" spans="2:24" ht="15.75" customHeight="1">
      <c r="B32" s="15"/>
      <c r="C32" s="16">
        <v>10</v>
      </c>
      <c r="D32" s="16" t="s">
        <v>37</v>
      </c>
      <c r="E32" s="16"/>
      <c r="F32" s="1"/>
      <c r="G32" s="38">
        <f>'[4]Mercieca G.'!$S$32</f>
        <v>0</v>
      </c>
      <c r="H32" s="1"/>
      <c r="I32" s="30"/>
      <c r="J32" s="1"/>
      <c r="K32" s="30"/>
      <c r="L32" s="1"/>
      <c r="M32" s="30"/>
      <c r="N32" s="1"/>
      <c r="O32" s="30"/>
      <c r="P32" s="1"/>
      <c r="Q32" s="30"/>
      <c r="R32" s="1"/>
      <c r="S32" s="34">
        <f t="shared" si="1"/>
        <v>0</v>
      </c>
      <c r="T32" s="1"/>
      <c r="U32" s="30"/>
      <c r="V32" s="1"/>
      <c r="W32" s="34">
        <f t="shared" si="0"/>
        <v>0</v>
      </c>
      <c r="X32" s="17"/>
    </row>
    <row r="33" spans="2:24" ht="15.75" customHeight="1">
      <c r="B33" s="15"/>
      <c r="C33" s="16">
        <v>11</v>
      </c>
      <c r="D33" s="16" t="s">
        <v>38</v>
      </c>
      <c r="E33" s="16"/>
      <c r="F33" s="1"/>
      <c r="G33" s="38">
        <f>'[4]Mercieca G.'!$S$33</f>
        <v>0</v>
      </c>
      <c r="H33" s="1"/>
      <c r="I33" s="30"/>
      <c r="J33" s="1"/>
      <c r="K33" s="30"/>
      <c r="L33" s="1"/>
      <c r="M33" s="30"/>
      <c r="N33" s="1"/>
      <c r="O33" s="30"/>
      <c r="P33" s="1"/>
      <c r="Q33" s="30"/>
      <c r="R33" s="1"/>
      <c r="S33" s="34">
        <f t="shared" si="1"/>
        <v>0</v>
      </c>
      <c r="T33" s="1"/>
      <c r="U33" s="30"/>
      <c r="V33" s="1"/>
      <c r="W33" s="34">
        <f t="shared" si="0"/>
        <v>0</v>
      </c>
      <c r="X33" s="17"/>
    </row>
    <row r="34" spans="2:24" ht="15.75" customHeight="1">
      <c r="B34" s="15"/>
      <c r="C34" s="16">
        <v>12</v>
      </c>
      <c r="D34" s="16" t="s">
        <v>39</v>
      </c>
      <c r="E34" s="16"/>
      <c r="F34" s="1"/>
      <c r="G34" s="38">
        <f>'[4]Mercieca G.'!$S$34</f>
        <v>0</v>
      </c>
      <c r="H34" s="1"/>
      <c r="I34" s="30"/>
      <c r="J34" s="1"/>
      <c r="K34" s="30"/>
      <c r="L34" s="1"/>
      <c r="M34" s="30"/>
      <c r="N34" s="1"/>
      <c r="O34" s="30"/>
      <c r="P34" s="1"/>
      <c r="Q34" s="30"/>
      <c r="R34" s="1"/>
      <c r="S34" s="34">
        <f t="shared" si="1"/>
        <v>0</v>
      </c>
      <c r="T34" s="1"/>
      <c r="U34" s="30"/>
      <c r="V34" s="1"/>
      <c r="W34" s="34">
        <f t="shared" si="0"/>
        <v>0</v>
      </c>
      <c r="X34" s="17"/>
    </row>
    <row r="35" spans="2:24" ht="15.75" customHeight="1">
      <c r="B35" s="15"/>
      <c r="C35" s="16">
        <v>13</v>
      </c>
      <c r="D35" s="16" t="s">
        <v>40</v>
      </c>
      <c r="E35" s="16"/>
      <c r="F35" s="1"/>
      <c r="G35" s="38">
        <f>'[4]Mercieca G.'!$S$35</f>
        <v>0</v>
      </c>
      <c r="H35" s="1"/>
      <c r="I35" s="30"/>
      <c r="J35" s="1"/>
      <c r="K35" s="30"/>
      <c r="L35" s="1"/>
      <c r="M35" s="30"/>
      <c r="N35" s="1"/>
      <c r="O35" s="30"/>
      <c r="P35" s="1"/>
      <c r="Q35" s="30"/>
      <c r="R35" s="1"/>
      <c r="S35" s="34">
        <f t="shared" si="1"/>
        <v>0</v>
      </c>
      <c r="T35" s="1"/>
      <c r="U35" s="30"/>
      <c r="V35" s="1"/>
      <c r="W35" s="34">
        <f t="shared" si="0"/>
        <v>0</v>
      </c>
      <c r="X35" s="17"/>
    </row>
    <row r="36" spans="2:24" ht="15.75" customHeight="1">
      <c r="B36" s="15"/>
      <c r="C36" s="16">
        <v>14</v>
      </c>
      <c r="D36" s="16" t="s">
        <v>20</v>
      </c>
      <c r="E36" s="16"/>
      <c r="F36" s="1"/>
      <c r="G36" s="38">
        <f>'[4]Mercieca G.'!$S$36</f>
        <v>0</v>
      </c>
      <c r="H36" s="1"/>
      <c r="I36" s="30"/>
      <c r="J36" s="1"/>
      <c r="K36" s="30"/>
      <c r="L36" s="1"/>
      <c r="M36" s="30"/>
      <c r="N36" s="1"/>
      <c r="O36" s="30"/>
      <c r="P36" s="1"/>
      <c r="Q36" s="30"/>
      <c r="R36" s="1"/>
      <c r="S36" s="34">
        <f t="shared" si="1"/>
        <v>0</v>
      </c>
      <c r="T36" s="1"/>
      <c r="U36" s="30"/>
      <c r="V36" s="1"/>
      <c r="W36" s="34">
        <f>IF(ISNUMBER(S36),S36,0)-IF(ISNUMBER(U36),U36,0)</f>
        <v>0</v>
      </c>
      <c r="X36" s="17"/>
    </row>
    <row r="37" spans="2:24" ht="15.75" customHeight="1">
      <c r="B37" s="15"/>
      <c r="C37" s="16">
        <v>15</v>
      </c>
      <c r="D37" s="16" t="s">
        <v>63</v>
      </c>
      <c r="E37" s="16"/>
      <c r="F37" s="1"/>
      <c r="G37" s="38">
        <f>'[4]Mercieca G.'!$S$37</f>
        <v>0</v>
      </c>
      <c r="H37" s="1"/>
      <c r="I37" s="30"/>
      <c r="J37" s="1"/>
      <c r="K37" s="30"/>
      <c r="L37" s="1"/>
      <c r="M37" s="30"/>
      <c r="N37" s="1"/>
      <c r="O37" s="30"/>
      <c r="P37" s="1"/>
      <c r="Q37" s="30"/>
      <c r="R37" s="1"/>
      <c r="S37" s="34">
        <f>IF(ISNUMBER(G37),G37,0)+IF(ISNUMBER(I37),I37,0)-IF(ISNUMBER(M37),M37,0)+IF(ISNUMBER(O37),O37,0)-IF(ISNUMBER(Q37),Q37,0)+IF(ISNUMBER(K37),K37,0)</f>
        <v>0</v>
      </c>
      <c r="T37" s="1"/>
      <c r="U37" s="30"/>
      <c r="V37" s="1"/>
      <c r="W37" s="34">
        <f>IF(ISNUMBER(S37),S37,0)-IF(ISNUMBER(U37),U37,0)</f>
        <v>0</v>
      </c>
      <c r="X37" s="17"/>
    </row>
    <row r="38" spans="2:24" ht="15.75" customHeight="1">
      <c r="B38" s="15"/>
      <c r="C38" s="16">
        <v>16</v>
      </c>
      <c r="D38" s="16" t="s">
        <v>64</v>
      </c>
      <c r="E38" s="16"/>
      <c r="F38" s="1"/>
      <c r="G38" s="38">
        <f>'[4]Mercieca G.'!$S$38</f>
        <v>0</v>
      </c>
      <c r="H38" s="1"/>
      <c r="I38" s="30"/>
      <c r="J38" s="1"/>
      <c r="K38" s="30"/>
      <c r="L38" s="1"/>
      <c r="M38" s="30"/>
      <c r="N38" s="1"/>
      <c r="O38" s="30"/>
      <c r="P38" s="1"/>
      <c r="Q38" s="30"/>
      <c r="R38" s="1"/>
      <c r="S38" s="34">
        <f t="shared" si="1"/>
        <v>0</v>
      </c>
      <c r="T38" s="1"/>
      <c r="U38" s="30"/>
      <c r="V38" s="1"/>
      <c r="W38" s="34">
        <f>IF(ISNUMBER(S38),S38,0)-IF(ISNUMBER(U38),U38,0)</f>
        <v>0</v>
      </c>
      <c r="X38" s="17"/>
    </row>
    <row r="39" spans="2:24" ht="15.75" customHeight="1">
      <c r="B39" s="15"/>
      <c r="C39" s="16">
        <v>17</v>
      </c>
      <c r="D39" s="16" t="s">
        <v>65</v>
      </c>
      <c r="E39" s="16"/>
      <c r="F39" s="1"/>
      <c r="G39" s="38">
        <f>'[4]Mercieca G.'!$S$39</f>
        <v>0</v>
      </c>
      <c r="H39" s="1"/>
      <c r="I39" s="30"/>
      <c r="J39" s="1"/>
      <c r="K39" s="30"/>
      <c r="L39" s="1"/>
      <c r="M39" s="30"/>
      <c r="N39" s="1"/>
      <c r="O39" s="30"/>
      <c r="P39" s="1"/>
      <c r="Q39" s="30"/>
      <c r="R39" s="1"/>
      <c r="S39" s="34">
        <f t="shared" si="1"/>
        <v>0</v>
      </c>
      <c r="T39" s="1"/>
      <c r="U39" s="30"/>
      <c r="V39" s="1"/>
      <c r="W39" s="34">
        <f t="shared" si="0"/>
        <v>0</v>
      </c>
      <c r="X39" s="17"/>
    </row>
    <row r="40" spans="2:24" ht="15.75" customHeight="1">
      <c r="B40" s="15"/>
      <c r="C40" s="16">
        <v>18</v>
      </c>
      <c r="D40" s="16" t="s">
        <v>130</v>
      </c>
      <c r="E40" s="16"/>
      <c r="F40" s="1"/>
      <c r="G40" s="38">
        <f>'[4]Mercieca G.'!$S$40</f>
        <v>0</v>
      </c>
      <c r="H40" s="1"/>
      <c r="I40" s="30"/>
      <c r="J40" s="1"/>
      <c r="K40" s="30"/>
      <c r="L40" s="1"/>
      <c r="M40" s="30"/>
      <c r="N40" s="1"/>
      <c r="O40" s="30"/>
      <c r="P40" s="1"/>
      <c r="Q40" s="30"/>
      <c r="R40" s="1"/>
      <c r="S40" s="34">
        <f t="shared" si="1"/>
        <v>0</v>
      </c>
      <c r="T40" s="1"/>
      <c r="U40" s="30"/>
      <c r="V40" s="1"/>
      <c r="W40" s="34">
        <f>IF(ISNUMBER(S40),S40,0)-IF(ISNUMBER(U40),U40,0)</f>
        <v>0</v>
      </c>
      <c r="X40" s="17"/>
    </row>
    <row r="41" spans="2:24" ht="15.75" customHeight="1">
      <c r="B41" s="15"/>
      <c r="C41" s="16">
        <v>19</v>
      </c>
      <c r="D41" s="16" t="s">
        <v>131</v>
      </c>
      <c r="E41" s="16"/>
      <c r="F41" s="1"/>
      <c r="G41" s="38">
        <f>'[4]Mercieca G.'!$S$41</f>
        <v>0</v>
      </c>
      <c r="H41" s="1"/>
      <c r="I41" s="30"/>
      <c r="J41" s="1"/>
      <c r="K41" s="30"/>
      <c r="L41" s="1"/>
      <c r="M41" s="30"/>
      <c r="N41" s="1"/>
      <c r="O41" s="30"/>
      <c r="P41" s="1"/>
      <c r="Q41" s="30"/>
      <c r="R41" s="1"/>
      <c r="S41" s="34">
        <f t="shared" si="1"/>
        <v>0</v>
      </c>
      <c r="T41" s="1"/>
      <c r="U41" s="30"/>
      <c r="V41" s="1"/>
      <c r="W41" s="34">
        <f>IF(ISNUMBER(S41),S41,0)-IF(ISNUMBER(U41),U41,0)</f>
        <v>0</v>
      </c>
      <c r="X41" s="17"/>
    </row>
    <row r="42" spans="2:24" ht="15.75" customHeight="1">
      <c r="B42" s="15"/>
      <c r="C42" s="16">
        <v>20</v>
      </c>
      <c r="D42" s="16" t="s">
        <v>132</v>
      </c>
      <c r="E42" s="16"/>
      <c r="F42" s="1"/>
      <c r="G42" s="38">
        <f>'[4]Mercieca G.'!$S$42</f>
        <v>0</v>
      </c>
      <c r="H42" s="1"/>
      <c r="I42" s="30"/>
      <c r="J42" s="1"/>
      <c r="K42" s="30"/>
      <c r="L42" s="1"/>
      <c r="M42" s="30"/>
      <c r="N42" s="1"/>
      <c r="O42" s="30"/>
      <c r="P42" s="1"/>
      <c r="Q42" s="30"/>
      <c r="R42" s="1"/>
      <c r="S42" s="34">
        <f>IF(ISNUMBER(G42),G42,0)+IF(ISNUMBER(I42),I42,0)-IF(ISNUMBER(M42),M42,0)+IF(ISNUMBER(O42),O42,0)-IF(ISNUMBER(Q42),Q42,0)+IF(ISNUMBER(K42),K42,0)</f>
        <v>0</v>
      </c>
      <c r="T42" s="1"/>
      <c r="U42" s="30"/>
      <c r="V42" s="1"/>
      <c r="W42" s="34">
        <f>IF(ISNUMBER(S42),S42,0)-IF(ISNUMBER(U42),U42,0)</f>
        <v>0</v>
      </c>
      <c r="X42" s="17"/>
    </row>
    <row r="43" spans="2:24" ht="15.75" customHeight="1">
      <c r="B43" s="15"/>
      <c r="C43" s="16">
        <v>21</v>
      </c>
      <c r="D43" s="16" t="s">
        <v>133</v>
      </c>
      <c r="E43" s="16"/>
      <c r="F43" s="1"/>
      <c r="G43" s="38">
        <f>'[4]Mercieca G.'!$S$43</f>
        <v>0</v>
      </c>
      <c r="H43" s="1"/>
      <c r="I43" s="30"/>
      <c r="J43" s="1"/>
      <c r="K43" s="30"/>
      <c r="L43" s="1"/>
      <c r="M43" s="30"/>
      <c r="N43" s="1"/>
      <c r="O43" s="30"/>
      <c r="P43" s="1"/>
      <c r="Q43" s="30"/>
      <c r="R43" s="1"/>
      <c r="S43" s="34">
        <f>IF(ISNUMBER(G43),G43,0)+IF(ISNUMBER(I43),I43,0)-IF(ISNUMBER(M43),M43,0)+IF(ISNUMBER(O43),O43,0)-IF(ISNUMBER(Q43),Q43,0)+IF(ISNUMBER(K43),K43,0)</f>
        <v>0</v>
      </c>
      <c r="T43" s="1"/>
      <c r="U43" s="30"/>
      <c r="V43" s="1"/>
      <c r="W43" s="34">
        <f>IF(ISNUMBER(S43),S43,0)-IF(ISNUMBER(U43),U43,0)</f>
        <v>0</v>
      </c>
      <c r="X43" s="17"/>
    </row>
    <row r="44" spans="2:24" ht="6" customHeight="1">
      <c r="B44" s="15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7"/>
    </row>
    <row r="45" spans="2:24" ht="13.5" thickBot="1">
      <c r="B45" s="15"/>
      <c r="C45" s="1" t="s">
        <v>7</v>
      </c>
      <c r="D45" s="1"/>
      <c r="E45" s="1"/>
      <c r="F45" s="1"/>
      <c r="G45" s="35">
        <f>SUM(G23:G43)</f>
        <v>0</v>
      </c>
      <c r="H45" s="34"/>
      <c r="I45" s="35">
        <f>SUM(I22:I43)</f>
        <v>0</v>
      </c>
      <c r="J45" s="34"/>
      <c r="K45" s="35">
        <f>SUM(K23:K43)</f>
        <v>0</v>
      </c>
      <c r="L45" s="34"/>
      <c r="M45" s="35">
        <f>SUM(M22:M43)</f>
        <v>0</v>
      </c>
      <c r="N45" s="34"/>
      <c r="O45" s="35">
        <f>SUM(O23:O43)</f>
        <v>0</v>
      </c>
      <c r="P45" s="34"/>
      <c r="Q45" s="35">
        <f>SUM(Q22:Q43)</f>
        <v>0</v>
      </c>
      <c r="R45" s="34"/>
      <c r="S45" s="35">
        <f>SUM(S22:S43)</f>
        <v>0</v>
      </c>
      <c r="T45" s="34"/>
      <c r="U45" s="35">
        <f>SUM(U22:U43)</f>
        <v>0</v>
      </c>
      <c r="V45" s="34"/>
      <c r="W45" s="35">
        <f>SUM(W22:W43)</f>
        <v>0</v>
      </c>
      <c r="X45" s="17"/>
    </row>
    <row r="46" spans="2:24" ht="4.5" customHeight="1" thickTop="1">
      <c r="B46" s="15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7"/>
    </row>
    <row r="47" spans="2:24" ht="11.25" customHeight="1" hidden="1">
      <c r="B47" s="15"/>
      <c r="C47" s="16"/>
      <c r="D47" s="16"/>
      <c r="E47" s="16"/>
      <c r="F47" s="1"/>
      <c r="G47" s="16"/>
      <c r="H47" s="1"/>
      <c r="I47" s="16"/>
      <c r="J47" s="1"/>
      <c r="K47" s="16"/>
      <c r="L47" s="1"/>
      <c r="M47" s="16"/>
      <c r="N47" s="1"/>
      <c r="O47" s="16"/>
      <c r="P47" s="1"/>
      <c r="Q47" s="16"/>
      <c r="R47" s="1"/>
      <c r="S47" s="1">
        <f>G47+I47-M47+O47-Q47</f>
        <v>0</v>
      </c>
      <c r="T47" s="1"/>
      <c r="U47" s="16"/>
      <c r="V47" s="1"/>
      <c r="W47" s="1">
        <f>S47-U47</f>
        <v>0</v>
      </c>
      <c r="X47" s="17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8"/>
    </row>
    <row r="50" ht="12.75">
      <c r="C50" s="2" t="s">
        <v>31</v>
      </c>
    </row>
    <row r="51" spans="14:17" ht="12.75">
      <c r="N51" s="19" t="s">
        <v>42</v>
      </c>
      <c r="Q51" s="20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48" t="s">
        <v>14</v>
      </c>
      <c r="D53" s="48"/>
      <c r="E53" s="48"/>
      <c r="M53" s="1"/>
      <c r="N53" s="19" t="s">
        <v>41</v>
      </c>
      <c r="Q53" s="20"/>
      <c r="T53" s="33"/>
    </row>
    <row r="54" ht="12.75">
      <c r="T54" s="6" t="s">
        <v>12</v>
      </c>
    </row>
    <row r="55" spans="17:23" ht="12.75">
      <c r="Q55" s="21"/>
      <c r="R55" s="22"/>
      <c r="S55" s="22"/>
      <c r="T55" s="22"/>
      <c r="U55" s="22"/>
      <c r="V55" s="22"/>
      <c r="W55" s="23"/>
    </row>
    <row r="56" spans="14:23" ht="12.75">
      <c r="N56" s="19" t="s">
        <v>43</v>
      </c>
      <c r="Q56" s="24"/>
      <c r="R56" s="1"/>
      <c r="S56" s="1"/>
      <c r="T56" s="1"/>
      <c r="U56" s="1"/>
      <c r="V56" s="1"/>
      <c r="W56" s="25"/>
    </row>
    <row r="57" spans="17:23" ht="12.75">
      <c r="Q57" s="26"/>
      <c r="R57" s="27"/>
      <c r="S57" s="27"/>
      <c r="T57" s="27"/>
      <c r="U57" s="27"/>
      <c r="V57" s="27"/>
      <c r="W57" s="28"/>
    </row>
  </sheetData>
  <sheetProtection password="9F1D" sheet="1" objects="1" scenarios="1"/>
  <mergeCells count="7">
    <mergeCell ref="C53:E53"/>
    <mergeCell ref="B2:V2"/>
    <mergeCell ref="B4:V4"/>
    <mergeCell ref="B11:V11"/>
    <mergeCell ref="B13:V13"/>
    <mergeCell ref="B5:V5"/>
    <mergeCell ref="B7:V7"/>
  </mergeCells>
  <printOptions/>
  <pageMargins left="0.22" right="0.33" top="0.42" bottom="0.37" header="0.25" footer="0.2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7"/>
  <dimension ref="B2:AQ57"/>
  <sheetViews>
    <sheetView showGridLines="0" showZeros="0" zoomScalePageLayoutView="0" workbookViewId="0" topLeftCell="A28">
      <selection activeCell="S32" sqref="S32"/>
    </sheetView>
  </sheetViews>
  <sheetFormatPr defaultColWidth="9.140625" defaultRowHeight="12.75"/>
  <cols>
    <col min="1" max="1" width="3.57421875" style="2" customWidth="1"/>
    <col min="2" max="2" width="1.7109375" style="2" customWidth="1"/>
    <col min="3" max="3" width="2.8515625" style="2" customWidth="1"/>
    <col min="4" max="4" width="8.57421875" style="2" customWidth="1"/>
    <col min="5" max="5" width="10.28125" style="2" customWidth="1"/>
    <col min="6" max="6" width="1.7109375" style="2" customWidth="1"/>
    <col min="7" max="7" width="5.28125" style="2" customWidth="1"/>
    <col min="8" max="8" width="1.28515625" style="2" customWidth="1"/>
    <col min="9" max="9" width="5.140625" style="2" customWidth="1"/>
    <col min="10" max="10" width="1.28515625" style="2" customWidth="1"/>
    <col min="11" max="11" width="6.57421875" style="2" customWidth="1"/>
    <col min="12" max="12" width="1.28515625" style="2" customWidth="1"/>
    <col min="13" max="13" width="5.140625" style="2" customWidth="1"/>
    <col min="14" max="14" width="1.28515625" style="2" customWidth="1"/>
    <col min="15" max="15" width="5.140625" style="2" customWidth="1"/>
    <col min="16" max="16" width="1.7109375" style="2" customWidth="1"/>
    <col min="17" max="17" width="5.140625" style="2" customWidth="1"/>
    <col min="18" max="18" width="1.7109375" style="2" customWidth="1"/>
    <col min="19" max="19" width="5.7109375" style="2" customWidth="1"/>
    <col min="20" max="20" width="1.7109375" style="2" customWidth="1"/>
    <col min="21" max="21" width="5.140625" style="2" customWidth="1"/>
    <col min="22" max="22" width="1.7109375" style="2" customWidth="1"/>
    <col min="23" max="23" width="7.57421875" style="2" customWidth="1"/>
    <col min="24" max="24" width="1.8515625" style="2" customWidth="1"/>
    <col min="25" max="16384" width="9.140625" style="2" customWidth="1"/>
  </cols>
  <sheetData>
    <row r="1" ht="12.75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4" ht="15.75" customHeight="1">
      <c r="B4" s="50" t="s">
        <v>204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spans="21:43" ht="4.5" customHeight="1">
      <c r="U6" s="50" t="s">
        <v>44</v>
      </c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</row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hidden="1"/>
    <row r="9" spans="2:17" ht="15.75">
      <c r="B9" s="3" t="s">
        <v>46</v>
      </c>
      <c r="C9" s="3"/>
      <c r="D9" s="3"/>
      <c r="E9" s="3"/>
      <c r="G9" s="1"/>
      <c r="H9" s="4" t="str">
        <f>Kriminal!H6</f>
        <v>Jannar 2019</v>
      </c>
      <c r="I9" s="1"/>
      <c r="L9" s="1"/>
      <c r="M9" s="1"/>
      <c r="P9" s="1"/>
      <c r="Q9" s="1"/>
    </row>
    <row r="10" ht="3.75" customHeight="1"/>
    <row r="11" spans="2:22" ht="106.5" customHeight="1">
      <c r="B11" s="52" t="s">
        <v>72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ht="6.75" customHeight="1" hidden="1"/>
    <row r="13" spans="2:22" ht="10.5" customHeight="1">
      <c r="B13" s="54" t="s">
        <v>62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74</v>
      </c>
    </row>
    <row r="16" ht="11.25" customHeight="1">
      <c r="R16" s="6"/>
    </row>
    <row r="17" ht="9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134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7" t="s">
        <v>135</v>
      </c>
      <c r="K19" s="13"/>
      <c r="L19" s="13"/>
      <c r="M19" s="13" t="s">
        <v>26</v>
      </c>
      <c r="N19" s="13"/>
      <c r="O19" s="32" t="s">
        <v>27</v>
      </c>
      <c r="P19" s="13"/>
      <c r="Q19" s="32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1"/>
      <c r="G23" s="38">
        <f>'[4]Simone Grech'!$S$23</f>
        <v>0</v>
      </c>
      <c r="H23" s="1"/>
      <c r="I23" s="29"/>
      <c r="J23" s="1"/>
      <c r="K23" s="29"/>
      <c r="L23" s="1"/>
      <c r="M23" s="29"/>
      <c r="N23" s="1"/>
      <c r="O23" s="29"/>
      <c r="P23" s="1"/>
      <c r="Q23" s="29"/>
      <c r="R23" s="1"/>
      <c r="S23" s="34">
        <f>IF(ISNUMBER(G23),G23,0)+IF(ISNUMBER(I23),I23,0)-IF(ISNUMBER(M23),M23,0)+IF(ISNUMBER(O23),O23,0)-IF(ISNUMBER(Q23),Q23,0)+IF(ISNUMBER(K23),K23,0)</f>
        <v>0</v>
      </c>
      <c r="T23" s="1"/>
      <c r="U23" s="29"/>
      <c r="V23" s="1"/>
      <c r="W23" s="34">
        <f>IF(ISNUMBER(S23),S23,0)-IF(ISNUMBER(U23),U23,0)</f>
        <v>0</v>
      </c>
      <c r="X23" s="17"/>
    </row>
    <row r="24" spans="2:24" ht="15.75" customHeight="1">
      <c r="B24" s="15"/>
      <c r="C24" s="16">
        <v>2</v>
      </c>
      <c r="D24" s="16" t="s">
        <v>33</v>
      </c>
      <c r="E24" s="16"/>
      <c r="F24" s="1"/>
      <c r="G24" s="38">
        <f>'[4]Simone Grech'!$S$24</f>
        <v>51</v>
      </c>
      <c r="H24" s="1"/>
      <c r="I24" s="30">
        <v>5</v>
      </c>
      <c r="J24" s="1"/>
      <c r="K24" s="30"/>
      <c r="L24" s="1"/>
      <c r="M24" s="30">
        <v>3</v>
      </c>
      <c r="N24" s="1"/>
      <c r="O24" s="30"/>
      <c r="P24" s="1"/>
      <c r="Q24" s="30"/>
      <c r="R24" s="1"/>
      <c r="S24" s="34">
        <f>IF(ISNUMBER(G24),G24,0)+IF(ISNUMBER(I24),I24,0)-IF(ISNUMBER(M24),M24,0)+IF(ISNUMBER(O24),O24,0)-IF(ISNUMBER(Q24),Q24,0)+IF(ISNUMBER(K24),K24,0)</f>
        <v>53</v>
      </c>
      <c r="T24" s="1"/>
      <c r="U24" s="30"/>
      <c r="V24" s="1"/>
      <c r="W24" s="34">
        <f aca="true" t="shared" si="0" ref="W24:W39">IF(ISNUMBER(S24),S24,0)-IF(ISNUMBER(U24),U24,0)</f>
        <v>53</v>
      </c>
      <c r="X24" s="17"/>
    </row>
    <row r="25" spans="2:24" ht="15.75" customHeight="1">
      <c r="B25" s="15"/>
      <c r="C25" s="16">
        <v>3</v>
      </c>
      <c r="D25" s="16" t="s">
        <v>19</v>
      </c>
      <c r="E25" s="16"/>
      <c r="F25" s="1"/>
      <c r="G25" s="38">
        <f>'[4]Simone Grech'!$S$25</f>
        <v>122</v>
      </c>
      <c r="H25" s="1"/>
      <c r="I25" s="30">
        <v>7</v>
      </c>
      <c r="J25" s="1"/>
      <c r="K25" s="30"/>
      <c r="L25" s="1"/>
      <c r="M25" s="30">
        <v>5</v>
      </c>
      <c r="N25" s="1"/>
      <c r="O25" s="30"/>
      <c r="P25" s="1"/>
      <c r="Q25" s="30"/>
      <c r="R25" s="1"/>
      <c r="S25" s="34">
        <f aca="true" t="shared" si="1" ref="S25:S41">IF(ISNUMBER(G25),G25,0)+IF(ISNUMBER(I25),I25,0)-IF(ISNUMBER(M25),M25,0)+IF(ISNUMBER(O25),O25,0)-IF(ISNUMBER(Q25),Q25,0)+IF(ISNUMBER(K25),K25,0)</f>
        <v>124</v>
      </c>
      <c r="T25" s="1"/>
      <c r="U25" s="30"/>
      <c r="V25" s="1"/>
      <c r="W25" s="34">
        <f t="shared" si="0"/>
        <v>124</v>
      </c>
      <c r="X25" s="17"/>
    </row>
    <row r="26" spans="2:24" ht="15.75" customHeight="1">
      <c r="B26" s="15"/>
      <c r="C26" s="16">
        <v>4</v>
      </c>
      <c r="D26" s="16" t="s">
        <v>8</v>
      </c>
      <c r="E26" s="16"/>
      <c r="F26" s="1"/>
      <c r="G26" s="38">
        <f>'[4]Simone Grech'!$S$26</f>
        <v>0</v>
      </c>
      <c r="H26" s="1"/>
      <c r="I26" s="30"/>
      <c r="J26" s="1"/>
      <c r="K26" s="30"/>
      <c r="L26" s="1"/>
      <c r="M26" s="30"/>
      <c r="N26" s="1"/>
      <c r="O26" s="30"/>
      <c r="P26" s="1"/>
      <c r="Q26" s="30"/>
      <c r="R26" s="1"/>
      <c r="S26" s="34">
        <f>IF(ISNUMBER(G26),G26,0)+IF(ISNUMBER(I26),I26,0)-IF(ISNUMBER(M26),M26,0)+IF(ISNUMBER(O26),O26,0)-IF(ISNUMBER(Q26),Q26,0)+IF(ISNUMBER(K26),K26,0)</f>
        <v>0</v>
      </c>
      <c r="T26" s="1"/>
      <c r="U26" s="30"/>
      <c r="V26" s="1"/>
      <c r="W26" s="34">
        <f t="shared" si="0"/>
        <v>0</v>
      </c>
      <c r="X26" s="17"/>
    </row>
    <row r="27" spans="2:24" ht="15.75" customHeight="1">
      <c r="B27" s="15"/>
      <c r="C27" s="16">
        <v>5</v>
      </c>
      <c r="D27" s="16" t="s">
        <v>71</v>
      </c>
      <c r="E27" s="16"/>
      <c r="F27" s="1"/>
      <c r="G27" s="38">
        <f>'[4]Simone Grech'!$S$27</f>
        <v>0</v>
      </c>
      <c r="H27" s="1"/>
      <c r="I27" s="30"/>
      <c r="J27" s="1"/>
      <c r="K27" s="30"/>
      <c r="L27" s="1"/>
      <c r="M27" s="30"/>
      <c r="N27" s="1"/>
      <c r="O27" s="30"/>
      <c r="P27" s="1"/>
      <c r="Q27" s="30"/>
      <c r="R27" s="1"/>
      <c r="S27" s="34">
        <f t="shared" si="1"/>
        <v>0</v>
      </c>
      <c r="T27" s="1"/>
      <c r="U27" s="30"/>
      <c r="V27" s="1"/>
      <c r="W27" s="34">
        <f t="shared" si="0"/>
        <v>0</v>
      </c>
      <c r="X27" s="17"/>
    </row>
    <row r="28" spans="2:24" ht="15.75" customHeight="1">
      <c r="B28" s="15"/>
      <c r="C28" s="16">
        <v>6</v>
      </c>
      <c r="D28" s="16" t="s">
        <v>34</v>
      </c>
      <c r="E28" s="16"/>
      <c r="F28" s="1"/>
      <c r="G28" s="38">
        <f>'[4]Simone Grech'!$S$28</f>
        <v>0</v>
      </c>
      <c r="H28" s="1"/>
      <c r="I28" s="30"/>
      <c r="J28" s="1"/>
      <c r="K28" s="30"/>
      <c r="L28" s="1"/>
      <c r="M28" s="30"/>
      <c r="N28" s="1"/>
      <c r="O28" s="30"/>
      <c r="P28" s="1"/>
      <c r="Q28" s="30"/>
      <c r="R28" s="1"/>
      <c r="S28" s="34">
        <f t="shared" si="1"/>
        <v>0</v>
      </c>
      <c r="T28" s="1"/>
      <c r="U28" s="30"/>
      <c r="V28" s="1"/>
      <c r="W28" s="34">
        <f t="shared" si="0"/>
        <v>0</v>
      </c>
      <c r="X28" s="17"/>
    </row>
    <row r="29" spans="2:24" ht="15.75" customHeight="1">
      <c r="B29" s="15"/>
      <c r="C29" s="16">
        <v>7</v>
      </c>
      <c r="D29" s="16" t="s">
        <v>9</v>
      </c>
      <c r="E29" s="16"/>
      <c r="F29" s="39"/>
      <c r="G29" s="38">
        <f>'[4]Simone Grech'!$S$29</f>
        <v>0</v>
      </c>
      <c r="H29" s="1"/>
      <c r="I29" s="30"/>
      <c r="J29" s="1"/>
      <c r="K29" s="30"/>
      <c r="L29" s="1"/>
      <c r="M29" s="30"/>
      <c r="N29" s="1"/>
      <c r="O29" s="30"/>
      <c r="P29" s="1"/>
      <c r="Q29" s="30"/>
      <c r="R29" s="1"/>
      <c r="S29" s="34">
        <f t="shared" si="1"/>
        <v>0</v>
      </c>
      <c r="T29" s="1"/>
      <c r="U29" s="30"/>
      <c r="V29" s="1"/>
      <c r="W29" s="34">
        <f t="shared" si="0"/>
        <v>0</v>
      </c>
      <c r="X29" s="17"/>
    </row>
    <row r="30" spans="2:24" ht="15.75" customHeight="1">
      <c r="B30" s="15"/>
      <c r="C30" s="16">
        <v>8</v>
      </c>
      <c r="D30" s="16" t="s">
        <v>35</v>
      </c>
      <c r="E30" s="16"/>
      <c r="F30" s="1"/>
      <c r="G30" s="38">
        <f>'[4]Simone Grech'!$S$30</f>
        <v>0</v>
      </c>
      <c r="H30" s="1"/>
      <c r="I30" s="30"/>
      <c r="J30" s="1"/>
      <c r="K30" s="30"/>
      <c r="L30" s="1"/>
      <c r="M30" s="30"/>
      <c r="N30" s="1"/>
      <c r="O30" s="30"/>
      <c r="P30" s="1"/>
      <c r="Q30" s="30"/>
      <c r="R30" s="1"/>
      <c r="S30" s="34">
        <f t="shared" si="1"/>
        <v>0</v>
      </c>
      <c r="T30" s="1"/>
      <c r="U30" s="30"/>
      <c r="V30" s="1"/>
      <c r="W30" s="34">
        <f t="shared" si="0"/>
        <v>0</v>
      </c>
      <c r="X30" s="17"/>
    </row>
    <row r="31" spans="2:24" ht="15.75" customHeight="1">
      <c r="B31" s="15"/>
      <c r="C31" s="16">
        <v>9</v>
      </c>
      <c r="D31" s="16" t="s">
        <v>36</v>
      </c>
      <c r="E31" s="16"/>
      <c r="F31" s="1"/>
      <c r="G31" s="38">
        <f>'[4]Simone Grech'!$S$31</f>
        <v>0</v>
      </c>
      <c r="H31" s="1"/>
      <c r="I31" s="30"/>
      <c r="J31" s="1"/>
      <c r="K31" s="30"/>
      <c r="L31" s="1"/>
      <c r="M31" s="30"/>
      <c r="N31" s="1"/>
      <c r="O31" s="30"/>
      <c r="P31" s="1"/>
      <c r="Q31" s="30"/>
      <c r="R31" s="1"/>
      <c r="S31" s="34">
        <f t="shared" si="1"/>
        <v>0</v>
      </c>
      <c r="T31" s="1"/>
      <c r="U31" s="30"/>
      <c r="V31" s="1"/>
      <c r="W31" s="34">
        <f t="shared" si="0"/>
        <v>0</v>
      </c>
      <c r="X31" s="17"/>
    </row>
    <row r="32" spans="2:24" ht="15.75" customHeight="1">
      <c r="B32" s="15"/>
      <c r="C32" s="16">
        <v>10</v>
      </c>
      <c r="D32" s="16" t="s">
        <v>37</v>
      </c>
      <c r="E32" s="16"/>
      <c r="F32" s="1"/>
      <c r="G32" s="38">
        <f>'[4]Simone Grech'!$S$32</f>
        <v>0</v>
      </c>
      <c r="H32" s="1"/>
      <c r="I32" s="30"/>
      <c r="J32" s="1"/>
      <c r="K32" s="30"/>
      <c r="L32" s="1"/>
      <c r="M32" s="30"/>
      <c r="N32" s="1"/>
      <c r="O32" s="30"/>
      <c r="P32" s="1"/>
      <c r="Q32" s="30"/>
      <c r="R32" s="1"/>
      <c r="S32" s="34">
        <f t="shared" si="1"/>
        <v>0</v>
      </c>
      <c r="T32" s="1"/>
      <c r="U32" s="30"/>
      <c r="V32" s="1"/>
      <c r="W32" s="34">
        <f t="shared" si="0"/>
        <v>0</v>
      </c>
      <c r="X32" s="17"/>
    </row>
    <row r="33" spans="2:24" ht="15.75" customHeight="1">
      <c r="B33" s="15"/>
      <c r="C33" s="16">
        <v>11</v>
      </c>
      <c r="D33" s="16" t="s">
        <v>38</v>
      </c>
      <c r="E33" s="16"/>
      <c r="F33" s="1"/>
      <c r="G33" s="38">
        <f>'[4]Simone Grech'!$S$33</f>
        <v>0</v>
      </c>
      <c r="H33" s="1"/>
      <c r="I33" s="30"/>
      <c r="J33" s="1"/>
      <c r="K33" s="30"/>
      <c r="L33" s="1"/>
      <c r="M33" s="30"/>
      <c r="N33" s="1"/>
      <c r="O33" s="30"/>
      <c r="P33" s="1"/>
      <c r="Q33" s="30"/>
      <c r="R33" s="1"/>
      <c r="S33" s="34">
        <f t="shared" si="1"/>
        <v>0</v>
      </c>
      <c r="T33" s="1"/>
      <c r="U33" s="30"/>
      <c r="V33" s="1"/>
      <c r="W33" s="34">
        <f t="shared" si="0"/>
        <v>0</v>
      </c>
      <c r="X33" s="17"/>
    </row>
    <row r="34" spans="2:24" ht="15.75" customHeight="1">
      <c r="B34" s="15"/>
      <c r="C34" s="16">
        <v>12</v>
      </c>
      <c r="D34" s="16" t="s">
        <v>39</v>
      </c>
      <c r="E34" s="16"/>
      <c r="F34" s="1"/>
      <c r="G34" s="38">
        <f>'[4]Simone Grech'!$S$34</f>
        <v>0</v>
      </c>
      <c r="H34" s="1"/>
      <c r="I34" s="30"/>
      <c r="J34" s="1"/>
      <c r="K34" s="30"/>
      <c r="L34" s="1"/>
      <c r="M34" s="30"/>
      <c r="N34" s="1"/>
      <c r="O34" s="30"/>
      <c r="P34" s="1"/>
      <c r="Q34" s="30"/>
      <c r="R34" s="1"/>
      <c r="S34" s="34">
        <f t="shared" si="1"/>
        <v>0</v>
      </c>
      <c r="T34" s="1"/>
      <c r="U34" s="30"/>
      <c r="V34" s="1"/>
      <c r="W34" s="34">
        <f t="shared" si="0"/>
        <v>0</v>
      </c>
      <c r="X34" s="17"/>
    </row>
    <row r="35" spans="2:24" ht="15.75" customHeight="1">
      <c r="B35" s="15"/>
      <c r="C35" s="16">
        <v>13</v>
      </c>
      <c r="D35" s="16" t="s">
        <v>40</v>
      </c>
      <c r="E35" s="16"/>
      <c r="F35" s="1"/>
      <c r="G35" s="38">
        <f>'[4]Simone Grech'!$S$35</f>
        <v>138</v>
      </c>
      <c r="H35" s="1"/>
      <c r="I35" s="30"/>
      <c r="J35" s="1"/>
      <c r="K35" s="30"/>
      <c r="L35" s="1"/>
      <c r="M35" s="30">
        <v>7</v>
      </c>
      <c r="N35" s="1"/>
      <c r="O35" s="30"/>
      <c r="P35" s="1"/>
      <c r="Q35" s="30"/>
      <c r="R35" s="1"/>
      <c r="S35" s="34">
        <f t="shared" si="1"/>
        <v>131</v>
      </c>
      <c r="T35" s="1"/>
      <c r="U35" s="30"/>
      <c r="V35" s="1"/>
      <c r="W35" s="34">
        <f t="shared" si="0"/>
        <v>131</v>
      </c>
      <c r="X35" s="17"/>
    </row>
    <row r="36" spans="2:24" ht="15.75" customHeight="1">
      <c r="B36" s="15"/>
      <c r="C36" s="16">
        <v>14</v>
      </c>
      <c r="D36" s="16" t="s">
        <v>20</v>
      </c>
      <c r="E36" s="16"/>
      <c r="F36" s="1"/>
      <c r="G36" s="38">
        <f>'[4]Simone Grech'!$S$36</f>
        <v>289</v>
      </c>
      <c r="H36" s="1"/>
      <c r="I36" s="30">
        <v>76</v>
      </c>
      <c r="J36" s="1"/>
      <c r="K36" s="30"/>
      <c r="L36" s="1"/>
      <c r="M36" s="30">
        <v>67</v>
      </c>
      <c r="N36" s="1"/>
      <c r="O36" s="30"/>
      <c r="P36" s="1"/>
      <c r="Q36" s="30"/>
      <c r="R36" s="1"/>
      <c r="S36" s="34">
        <f t="shared" si="1"/>
        <v>298</v>
      </c>
      <c r="T36" s="1"/>
      <c r="U36" s="30"/>
      <c r="V36" s="1"/>
      <c r="W36" s="34">
        <f>IF(ISNUMBER(S36),S36,0)-IF(ISNUMBER(U36),U36,0)</f>
        <v>298</v>
      </c>
      <c r="X36" s="17"/>
    </row>
    <row r="37" spans="2:24" ht="15.75" customHeight="1">
      <c r="B37" s="15"/>
      <c r="C37" s="16">
        <v>15</v>
      </c>
      <c r="D37" s="16" t="s">
        <v>63</v>
      </c>
      <c r="E37" s="16"/>
      <c r="F37" s="1"/>
      <c r="G37" s="38">
        <f>'[4]Simone Grech'!$S$37</f>
        <v>0</v>
      </c>
      <c r="H37" s="1"/>
      <c r="I37" s="30"/>
      <c r="J37" s="1"/>
      <c r="K37" s="30"/>
      <c r="L37" s="1"/>
      <c r="M37" s="30"/>
      <c r="N37" s="1"/>
      <c r="O37" s="30"/>
      <c r="P37" s="1"/>
      <c r="Q37" s="30"/>
      <c r="R37" s="1"/>
      <c r="S37" s="34">
        <f>IF(ISNUMBER(G37),G37,0)+IF(ISNUMBER(I37),I37,0)-IF(ISNUMBER(M37),M37,0)+IF(ISNUMBER(O37),O37,0)-IF(ISNUMBER(Q37),Q37,0)+IF(ISNUMBER(K37),K37,0)</f>
        <v>0</v>
      </c>
      <c r="T37" s="1"/>
      <c r="U37" s="30"/>
      <c r="V37" s="1"/>
      <c r="W37" s="34">
        <f t="shared" si="0"/>
        <v>0</v>
      </c>
      <c r="X37" s="17"/>
    </row>
    <row r="38" spans="2:24" ht="15.75" customHeight="1">
      <c r="B38" s="15"/>
      <c r="C38" s="16">
        <v>16</v>
      </c>
      <c r="D38" s="16" t="s">
        <v>64</v>
      </c>
      <c r="E38" s="16"/>
      <c r="F38" s="1"/>
      <c r="G38" s="38">
        <f>'[4]Simone Grech'!$S$38</f>
        <v>0</v>
      </c>
      <c r="H38" s="1"/>
      <c r="I38" s="30"/>
      <c r="J38" s="1"/>
      <c r="K38" s="30"/>
      <c r="L38" s="1"/>
      <c r="M38" s="30"/>
      <c r="N38" s="1"/>
      <c r="O38" s="30"/>
      <c r="P38" s="1"/>
      <c r="Q38" s="30"/>
      <c r="R38" s="1"/>
      <c r="S38" s="34">
        <f t="shared" si="1"/>
        <v>0</v>
      </c>
      <c r="T38" s="1"/>
      <c r="U38" s="30"/>
      <c r="V38" s="1"/>
      <c r="W38" s="34">
        <f>IF(ISNUMBER(S38),S38,0)-IF(ISNUMBER(U38),U38,0)</f>
        <v>0</v>
      </c>
      <c r="X38" s="17"/>
    </row>
    <row r="39" spans="2:24" ht="15.75" customHeight="1">
      <c r="B39" s="15"/>
      <c r="C39" s="16">
        <v>17</v>
      </c>
      <c r="D39" s="16" t="s">
        <v>65</v>
      </c>
      <c r="E39" s="16"/>
      <c r="F39" s="1"/>
      <c r="G39" s="38">
        <f>'[4]Simone Grech'!$S$39</f>
        <v>0</v>
      </c>
      <c r="H39" s="1"/>
      <c r="I39" s="30"/>
      <c r="J39" s="1"/>
      <c r="K39" s="30"/>
      <c r="L39" s="1"/>
      <c r="M39" s="30"/>
      <c r="N39" s="1"/>
      <c r="O39" s="30"/>
      <c r="P39" s="1"/>
      <c r="Q39" s="30"/>
      <c r="R39" s="1"/>
      <c r="S39" s="34">
        <f t="shared" si="1"/>
        <v>0</v>
      </c>
      <c r="T39" s="1"/>
      <c r="U39" s="30"/>
      <c r="V39" s="1"/>
      <c r="W39" s="34">
        <f t="shared" si="0"/>
        <v>0</v>
      </c>
      <c r="X39" s="17"/>
    </row>
    <row r="40" spans="2:24" ht="15.75" customHeight="1">
      <c r="B40" s="15"/>
      <c r="C40" s="16">
        <v>18</v>
      </c>
      <c r="D40" s="16" t="s">
        <v>130</v>
      </c>
      <c r="E40" s="16"/>
      <c r="F40" s="1"/>
      <c r="G40" s="38">
        <f>'[4]Simone Grech'!$S$40</f>
        <v>0</v>
      </c>
      <c r="H40" s="1"/>
      <c r="I40" s="30"/>
      <c r="J40" s="1"/>
      <c r="K40" s="30"/>
      <c r="L40" s="1"/>
      <c r="M40" s="30"/>
      <c r="N40" s="1"/>
      <c r="O40" s="30"/>
      <c r="P40" s="1"/>
      <c r="Q40" s="30"/>
      <c r="R40" s="1"/>
      <c r="S40" s="34">
        <f t="shared" si="1"/>
        <v>0</v>
      </c>
      <c r="T40" s="1"/>
      <c r="U40" s="30"/>
      <c r="V40" s="1"/>
      <c r="W40" s="34">
        <f>IF(ISNUMBER(S40),S40,0)-IF(ISNUMBER(U40),U40,0)</f>
        <v>0</v>
      </c>
      <c r="X40" s="17"/>
    </row>
    <row r="41" spans="2:24" ht="15.75" customHeight="1">
      <c r="B41" s="15"/>
      <c r="C41" s="16">
        <v>19</v>
      </c>
      <c r="D41" s="16" t="s">
        <v>131</v>
      </c>
      <c r="E41" s="16"/>
      <c r="F41" s="1"/>
      <c r="G41" s="38">
        <f>'[4]Simone Grech'!$S$41</f>
        <v>0</v>
      </c>
      <c r="H41" s="1"/>
      <c r="I41" s="30"/>
      <c r="J41" s="1"/>
      <c r="K41" s="30"/>
      <c r="L41" s="1"/>
      <c r="M41" s="30"/>
      <c r="N41" s="1"/>
      <c r="O41" s="30"/>
      <c r="P41" s="1"/>
      <c r="Q41" s="30"/>
      <c r="R41" s="1"/>
      <c r="S41" s="34">
        <f t="shared" si="1"/>
        <v>0</v>
      </c>
      <c r="T41" s="1"/>
      <c r="U41" s="30"/>
      <c r="V41" s="1"/>
      <c r="W41" s="34">
        <f>IF(ISNUMBER(S41),S41,0)-IF(ISNUMBER(U41),U41,0)</f>
        <v>0</v>
      </c>
      <c r="X41" s="17"/>
    </row>
    <row r="42" spans="2:24" ht="15.75" customHeight="1">
      <c r="B42" s="15"/>
      <c r="C42" s="16">
        <v>20</v>
      </c>
      <c r="D42" s="16" t="s">
        <v>132</v>
      </c>
      <c r="E42" s="16"/>
      <c r="F42" s="1"/>
      <c r="G42" s="38">
        <f>'[4]Simone Grech'!$S$42</f>
        <v>0</v>
      </c>
      <c r="H42" s="1"/>
      <c r="I42" s="30"/>
      <c r="J42" s="1"/>
      <c r="K42" s="30"/>
      <c r="L42" s="1"/>
      <c r="M42" s="30"/>
      <c r="N42" s="1"/>
      <c r="O42" s="30"/>
      <c r="P42" s="1"/>
      <c r="Q42" s="30"/>
      <c r="R42" s="1"/>
      <c r="S42" s="34">
        <f>IF(ISNUMBER(G42),G42,0)+IF(ISNUMBER(I42),I42,0)-IF(ISNUMBER(M42),M42,0)+IF(ISNUMBER(O42),O42,0)-IF(ISNUMBER(Q42),Q42,0)+IF(ISNUMBER(K42),K42,0)</f>
        <v>0</v>
      </c>
      <c r="T42" s="1"/>
      <c r="U42" s="30"/>
      <c r="V42" s="1"/>
      <c r="W42" s="34">
        <f>IF(ISNUMBER(S42),S42,0)-IF(ISNUMBER(U42),U42,0)</f>
        <v>0</v>
      </c>
      <c r="X42" s="17"/>
    </row>
    <row r="43" spans="2:24" ht="15.75" customHeight="1">
      <c r="B43" s="15"/>
      <c r="C43" s="16">
        <v>21</v>
      </c>
      <c r="D43" s="16" t="s">
        <v>133</v>
      </c>
      <c r="E43" s="16"/>
      <c r="F43" s="1"/>
      <c r="G43" s="38">
        <f>'[4]Simone Grech'!$S$43</f>
        <v>0</v>
      </c>
      <c r="H43" s="1"/>
      <c r="I43" s="30"/>
      <c r="J43" s="1"/>
      <c r="K43" s="30"/>
      <c r="L43" s="1"/>
      <c r="M43" s="30"/>
      <c r="N43" s="1"/>
      <c r="O43" s="30"/>
      <c r="P43" s="1"/>
      <c r="Q43" s="30"/>
      <c r="R43" s="1"/>
      <c r="S43" s="34">
        <f>IF(ISNUMBER(G43),G43,0)+IF(ISNUMBER(I43),I43,0)-IF(ISNUMBER(M43),M43,0)+IF(ISNUMBER(O43),O43,0)-IF(ISNUMBER(Q43),Q43,0)+IF(ISNUMBER(K43),K43,0)</f>
        <v>0</v>
      </c>
      <c r="T43" s="1"/>
      <c r="U43" s="30"/>
      <c r="V43" s="1"/>
      <c r="W43" s="34">
        <f>IF(ISNUMBER(S43),S43,0)-IF(ISNUMBER(U43),U43,0)</f>
        <v>0</v>
      </c>
      <c r="X43" s="17"/>
    </row>
    <row r="44" spans="2:24" ht="6" customHeight="1">
      <c r="B44" s="15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7"/>
    </row>
    <row r="45" spans="2:24" ht="13.5" thickBot="1">
      <c r="B45" s="15"/>
      <c r="C45" s="1" t="s">
        <v>7</v>
      </c>
      <c r="D45" s="1"/>
      <c r="E45" s="1"/>
      <c r="F45" s="1"/>
      <c r="G45" s="35">
        <f>SUM(G23:G43)</f>
        <v>600</v>
      </c>
      <c r="H45" s="34"/>
      <c r="I45" s="35">
        <f>SUM(I22:I43)</f>
        <v>88</v>
      </c>
      <c r="J45" s="34"/>
      <c r="K45" s="35">
        <f>SUM(K23:K43)</f>
        <v>0</v>
      </c>
      <c r="L45" s="34"/>
      <c r="M45" s="35">
        <f>SUM(M22:M43)</f>
        <v>82</v>
      </c>
      <c r="N45" s="34"/>
      <c r="O45" s="35">
        <f>SUM(O22:O43)</f>
        <v>0</v>
      </c>
      <c r="P45" s="34"/>
      <c r="Q45" s="35">
        <f>SUM(Q22:Q43)</f>
        <v>0</v>
      </c>
      <c r="R45" s="34"/>
      <c r="S45" s="35">
        <f>SUM(S22:S43)</f>
        <v>606</v>
      </c>
      <c r="T45" s="34"/>
      <c r="U45" s="35">
        <f>SUM(U22:U43)</f>
        <v>0</v>
      </c>
      <c r="V45" s="34"/>
      <c r="W45" s="35">
        <f>SUM(W22:W43)</f>
        <v>606</v>
      </c>
      <c r="X45" s="17"/>
    </row>
    <row r="46" spans="2:24" ht="4.5" customHeight="1" thickTop="1">
      <c r="B46" s="15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7"/>
    </row>
    <row r="47" spans="2:24" ht="11.25" customHeight="1" hidden="1">
      <c r="B47" s="15"/>
      <c r="C47" s="16"/>
      <c r="D47" s="16"/>
      <c r="E47" s="16"/>
      <c r="F47" s="1"/>
      <c r="G47" s="16"/>
      <c r="H47" s="1"/>
      <c r="I47" s="16"/>
      <c r="J47" s="1"/>
      <c r="K47" s="16"/>
      <c r="L47" s="1"/>
      <c r="M47" s="16"/>
      <c r="N47" s="1"/>
      <c r="O47" s="16"/>
      <c r="P47" s="1"/>
      <c r="Q47" s="16"/>
      <c r="R47" s="1"/>
      <c r="S47" s="1">
        <f>G47+I47-M47+O47-Q47</f>
        <v>0</v>
      </c>
      <c r="T47" s="1"/>
      <c r="U47" s="16"/>
      <c r="V47" s="1"/>
      <c r="W47" s="1">
        <f>S47-U47</f>
        <v>0</v>
      </c>
      <c r="X47" s="17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8"/>
    </row>
    <row r="50" ht="12.75">
      <c r="C50" s="2" t="s">
        <v>31</v>
      </c>
    </row>
    <row r="51" spans="14:17" ht="12.75">
      <c r="N51" s="19" t="s">
        <v>42</v>
      </c>
      <c r="Q51" s="20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48" t="s">
        <v>14</v>
      </c>
      <c r="D53" s="48"/>
      <c r="E53" s="48"/>
      <c r="M53" s="1"/>
      <c r="N53" s="19" t="s">
        <v>41</v>
      </c>
      <c r="Q53" s="20"/>
      <c r="T53" s="33"/>
    </row>
    <row r="54" ht="12.75">
      <c r="T54" s="6" t="s">
        <v>12</v>
      </c>
    </row>
    <row r="55" spans="17:23" ht="12.75">
      <c r="Q55" s="21"/>
      <c r="R55" s="22"/>
      <c r="S55" s="22"/>
      <c r="T55" s="22"/>
      <c r="U55" s="22"/>
      <c r="V55" s="22"/>
      <c r="W55" s="23"/>
    </row>
    <row r="56" spans="14:23" ht="12.75">
      <c r="N56" s="19" t="s">
        <v>43</v>
      </c>
      <c r="Q56" s="24"/>
      <c r="R56" s="1"/>
      <c r="S56" s="1"/>
      <c r="T56" s="1"/>
      <c r="U56" s="1"/>
      <c r="V56" s="1"/>
      <c r="W56" s="25"/>
    </row>
    <row r="57" spans="17:23" ht="12.75">
      <c r="Q57" s="26"/>
      <c r="R57" s="27"/>
      <c r="S57" s="27"/>
      <c r="T57" s="27"/>
      <c r="U57" s="27"/>
      <c r="V57" s="27"/>
      <c r="W57" s="28"/>
    </row>
  </sheetData>
  <sheetProtection password="9F1D" sheet="1" objects="1" scenarios="1"/>
  <mergeCells count="8">
    <mergeCell ref="C53:E53"/>
    <mergeCell ref="B2:V2"/>
    <mergeCell ref="B11:V11"/>
    <mergeCell ref="B13:V13"/>
    <mergeCell ref="B7:V7"/>
    <mergeCell ref="B5:V5"/>
    <mergeCell ref="B4:X4"/>
    <mergeCell ref="U6:AQ6"/>
  </mergeCells>
  <printOptions/>
  <pageMargins left="0.24" right="0.19" top="0.46" bottom="0.27" header="0.26" footer="0.2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8"/>
  <dimension ref="B2:X58"/>
  <sheetViews>
    <sheetView showGridLines="0" showZeros="0" zoomScalePageLayoutView="0" workbookViewId="0" topLeftCell="A28">
      <selection activeCell="S32" sqref="S32"/>
    </sheetView>
  </sheetViews>
  <sheetFormatPr defaultColWidth="9.140625" defaultRowHeight="12.75"/>
  <cols>
    <col min="1" max="1" width="3.140625" style="2" customWidth="1"/>
    <col min="2" max="2" width="1.7109375" style="2" customWidth="1"/>
    <col min="3" max="3" width="2.8515625" style="2" customWidth="1"/>
    <col min="4" max="4" width="8.57421875" style="2" customWidth="1"/>
    <col min="5" max="5" width="10.28125" style="2" customWidth="1"/>
    <col min="6" max="6" width="1.7109375" style="2" customWidth="1"/>
    <col min="7" max="7" width="5.8515625" style="2" bestFit="1" customWidth="1"/>
    <col min="8" max="8" width="1.28515625" style="2" customWidth="1"/>
    <col min="9" max="9" width="5.140625" style="2" customWidth="1"/>
    <col min="10" max="10" width="1.28515625" style="2" customWidth="1"/>
    <col min="11" max="11" width="7.140625" style="2" customWidth="1"/>
    <col min="12" max="12" width="1.421875" style="2" customWidth="1"/>
    <col min="13" max="13" width="5.140625" style="2" customWidth="1"/>
    <col min="14" max="14" width="1.28515625" style="2" customWidth="1"/>
    <col min="15" max="15" width="5.140625" style="2" customWidth="1"/>
    <col min="16" max="16" width="1.7109375" style="2" customWidth="1"/>
    <col min="17" max="17" width="5.140625" style="2" customWidth="1"/>
    <col min="18" max="18" width="1.7109375" style="2" customWidth="1"/>
    <col min="19" max="19" width="8.00390625" style="2" bestFit="1" customWidth="1"/>
    <col min="20" max="20" width="1.7109375" style="2" customWidth="1"/>
    <col min="21" max="21" width="5.140625" style="2" customWidth="1"/>
    <col min="22" max="22" width="1.7109375" style="2" customWidth="1"/>
    <col min="23" max="23" width="8.140625" style="2" customWidth="1"/>
    <col min="24" max="24" width="1.57421875" style="2" customWidth="1"/>
    <col min="25" max="16384" width="9.140625" style="2" customWidth="1"/>
  </cols>
  <sheetData>
    <row r="1" ht="12.75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179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hidden="1"/>
    <row r="9" spans="2:17" ht="15.75">
      <c r="B9" s="3" t="s">
        <v>46</v>
      </c>
      <c r="C9" s="3"/>
      <c r="D9" s="3"/>
      <c r="E9" s="3"/>
      <c r="G9" s="1"/>
      <c r="H9" s="4" t="e">
        <f>J. '[1]Mifsud'!H6</f>
        <v>#NAME?</v>
      </c>
      <c r="I9" s="1"/>
      <c r="L9" s="1"/>
      <c r="M9" s="1"/>
      <c r="P9" s="1"/>
      <c r="Q9" s="1"/>
    </row>
    <row r="10" ht="3.75" customHeight="1"/>
    <row r="11" spans="2:22" ht="106.5" customHeight="1">
      <c r="B11" s="52" t="s">
        <v>72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ht="6.75" customHeight="1" hidden="1"/>
    <row r="13" spans="2:22" ht="10.5" customHeight="1">
      <c r="B13" s="54" t="s">
        <v>62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74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134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7" t="s">
        <v>135</v>
      </c>
      <c r="K19" s="13"/>
      <c r="L19" s="13"/>
      <c r="M19" s="13" t="s">
        <v>26</v>
      </c>
      <c r="N19" s="13"/>
      <c r="O19" s="32" t="s">
        <v>27</v>
      </c>
      <c r="P19" s="13"/>
      <c r="Q19" s="32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1"/>
      <c r="G23" s="38">
        <f>'[4]J. Mifsud'!$S$23</f>
        <v>0</v>
      </c>
      <c r="H23" s="1"/>
      <c r="I23" s="29">
        <v>4</v>
      </c>
      <c r="J23" s="1"/>
      <c r="K23" s="29"/>
      <c r="L23" s="1"/>
      <c r="M23" s="29">
        <v>4</v>
      </c>
      <c r="N23" s="1"/>
      <c r="O23" s="29"/>
      <c r="P23" s="1"/>
      <c r="Q23" s="29"/>
      <c r="R23" s="1"/>
      <c r="S23" s="34">
        <f>IF(ISNUMBER(G23),G23,0)+IF(ISNUMBER(I23),I23,0)-IF(ISNUMBER(M23),M23,0)+IF(ISNUMBER(O23),O23,0)-IF(ISNUMBER(Q23),Q23,0)+IF(ISNUMBER(K23),K23,0)</f>
        <v>0</v>
      </c>
      <c r="T23" s="1"/>
      <c r="U23" s="29"/>
      <c r="V23" s="1"/>
      <c r="W23" s="34">
        <f>IF(ISNUMBER(S23),S23,0)-IF(ISNUMBER(U23),U23,0)</f>
        <v>0</v>
      </c>
      <c r="X23" s="17"/>
    </row>
    <row r="24" spans="2:24" ht="15.75" customHeight="1">
      <c r="B24" s="15"/>
      <c r="C24" s="16">
        <v>2</v>
      </c>
      <c r="D24" s="16" t="s">
        <v>33</v>
      </c>
      <c r="E24" s="16"/>
      <c r="F24" s="1"/>
      <c r="G24" s="46">
        <f>'[4]J. Mifsud'!$S$24</f>
        <v>65</v>
      </c>
      <c r="H24" s="1"/>
      <c r="I24" s="30">
        <v>4</v>
      </c>
      <c r="J24" s="1"/>
      <c r="K24" s="30"/>
      <c r="L24" s="1"/>
      <c r="M24" s="30">
        <v>4</v>
      </c>
      <c r="N24" s="1"/>
      <c r="O24" s="30"/>
      <c r="P24" s="1"/>
      <c r="Q24" s="30"/>
      <c r="R24" s="1"/>
      <c r="S24" s="34">
        <f>IF(ISNUMBER(G24),G24,0)+IF(ISNUMBER(I24),I24,0)-IF(ISNUMBER(M24),M24,0)+IF(ISNUMBER(O24),O24,0)-IF(ISNUMBER(Q24),Q24,0)+IF(ISNUMBER(K24),K24,0)</f>
        <v>65</v>
      </c>
      <c r="T24" s="1"/>
      <c r="U24" s="30"/>
      <c r="V24" s="1"/>
      <c r="W24" s="34">
        <f aca="true" t="shared" si="0" ref="W24:W39">IF(ISNUMBER(S24),S24,0)-IF(ISNUMBER(U24),U24,0)</f>
        <v>65</v>
      </c>
      <c r="X24" s="17"/>
    </row>
    <row r="25" spans="2:24" ht="15.75" customHeight="1">
      <c r="B25" s="15"/>
      <c r="C25" s="16">
        <v>3</v>
      </c>
      <c r="D25" s="16" t="s">
        <v>19</v>
      </c>
      <c r="E25" s="16"/>
      <c r="F25" s="1"/>
      <c r="G25" s="46">
        <f>'[4]J. Mifsud'!$S$25</f>
        <v>44</v>
      </c>
      <c r="H25" s="1"/>
      <c r="I25" s="30">
        <v>14</v>
      </c>
      <c r="J25" s="1"/>
      <c r="K25" s="30"/>
      <c r="L25" s="1"/>
      <c r="M25" s="30">
        <v>4</v>
      </c>
      <c r="N25" s="1"/>
      <c r="O25" s="30"/>
      <c r="P25" s="1"/>
      <c r="Q25" s="30"/>
      <c r="R25" s="1"/>
      <c r="S25" s="34">
        <f aca="true" t="shared" si="1" ref="S25:S41">IF(ISNUMBER(G25),G25,0)+IF(ISNUMBER(I25),I25,0)-IF(ISNUMBER(M25),M25,0)+IF(ISNUMBER(O25),O25,0)-IF(ISNUMBER(Q25),Q25,0)+IF(ISNUMBER(K25),K25,0)</f>
        <v>54</v>
      </c>
      <c r="T25" s="1"/>
      <c r="U25" s="30"/>
      <c r="V25" s="1"/>
      <c r="W25" s="34">
        <f t="shared" si="0"/>
        <v>54</v>
      </c>
      <c r="X25" s="17"/>
    </row>
    <row r="26" spans="2:24" ht="15.75" customHeight="1">
      <c r="B26" s="15"/>
      <c r="C26" s="16">
        <v>4</v>
      </c>
      <c r="D26" s="16" t="s">
        <v>8</v>
      </c>
      <c r="E26" s="16"/>
      <c r="F26" s="1"/>
      <c r="G26" s="38">
        <f>'[4]J. Mifsud'!$S$26</f>
        <v>0</v>
      </c>
      <c r="H26" s="1"/>
      <c r="I26" s="30"/>
      <c r="J26" s="1"/>
      <c r="K26" s="30"/>
      <c r="L26" s="1"/>
      <c r="M26" s="30"/>
      <c r="N26" s="1"/>
      <c r="O26" s="30"/>
      <c r="P26" s="1"/>
      <c r="Q26" s="30"/>
      <c r="R26" s="1"/>
      <c r="S26" s="34">
        <f>IF(ISNUMBER(G26),G26,0)+IF(ISNUMBER(I26),I26,0)-IF(ISNUMBER(M26),M26,0)+IF(ISNUMBER(O26),O26,0)-IF(ISNUMBER(Q26),Q26,0)+IF(ISNUMBER(K26),K26,0)</f>
        <v>0</v>
      </c>
      <c r="T26" s="1"/>
      <c r="U26" s="30"/>
      <c r="V26" s="1"/>
      <c r="W26" s="34">
        <f t="shared" si="0"/>
        <v>0</v>
      </c>
      <c r="X26" s="17"/>
    </row>
    <row r="27" spans="2:24" ht="15.75" customHeight="1">
      <c r="B27" s="15"/>
      <c r="C27" s="16">
        <v>5</v>
      </c>
      <c r="D27" s="16" t="s">
        <v>71</v>
      </c>
      <c r="E27" s="16"/>
      <c r="F27" s="1"/>
      <c r="G27" s="38">
        <f>'[4]J. Mifsud'!$S$27</f>
        <v>0</v>
      </c>
      <c r="H27" s="1"/>
      <c r="I27" s="30"/>
      <c r="J27" s="1"/>
      <c r="K27" s="30"/>
      <c r="L27" s="1"/>
      <c r="M27" s="30"/>
      <c r="N27" s="1"/>
      <c r="O27" s="30"/>
      <c r="P27" s="1"/>
      <c r="Q27" s="30"/>
      <c r="R27" s="1"/>
      <c r="S27" s="34">
        <f t="shared" si="1"/>
        <v>0</v>
      </c>
      <c r="T27" s="1"/>
      <c r="U27" s="30"/>
      <c r="V27" s="1"/>
      <c r="W27" s="34">
        <f t="shared" si="0"/>
        <v>0</v>
      </c>
      <c r="X27" s="17"/>
    </row>
    <row r="28" spans="2:24" ht="15.75" customHeight="1">
      <c r="B28" s="15"/>
      <c r="C28" s="16">
        <v>6</v>
      </c>
      <c r="D28" s="16" t="s">
        <v>34</v>
      </c>
      <c r="E28" s="16"/>
      <c r="F28" s="1"/>
      <c r="G28" s="38">
        <f>'[4]J. Mifsud'!$S$28</f>
        <v>0</v>
      </c>
      <c r="H28" s="1"/>
      <c r="I28" s="30"/>
      <c r="J28" s="1"/>
      <c r="K28" s="30"/>
      <c r="L28" s="1"/>
      <c r="M28" s="30"/>
      <c r="N28" s="1"/>
      <c r="O28" s="30"/>
      <c r="P28" s="1"/>
      <c r="Q28" s="30"/>
      <c r="R28" s="1"/>
      <c r="S28" s="34">
        <f t="shared" si="1"/>
        <v>0</v>
      </c>
      <c r="T28" s="1"/>
      <c r="U28" s="30"/>
      <c r="V28" s="1"/>
      <c r="W28" s="34">
        <f t="shared" si="0"/>
        <v>0</v>
      </c>
      <c r="X28" s="17"/>
    </row>
    <row r="29" spans="2:24" ht="15.75" customHeight="1">
      <c r="B29" s="15"/>
      <c r="C29" s="16">
        <v>7</v>
      </c>
      <c r="D29" s="16" t="s">
        <v>9</v>
      </c>
      <c r="E29" s="16"/>
      <c r="F29" s="1"/>
      <c r="G29" s="38">
        <f>'[4]J. Mifsud'!$S$29</f>
        <v>0</v>
      </c>
      <c r="H29" s="1"/>
      <c r="I29" s="30"/>
      <c r="J29" s="1"/>
      <c r="K29" s="30"/>
      <c r="L29" s="1"/>
      <c r="M29" s="30"/>
      <c r="N29" s="1"/>
      <c r="O29" s="30"/>
      <c r="P29" s="1"/>
      <c r="Q29" s="30"/>
      <c r="R29" s="1"/>
      <c r="S29" s="34">
        <f t="shared" si="1"/>
        <v>0</v>
      </c>
      <c r="T29" s="1"/>
      <c r="U29" s="30"/>
      <c r="V29" s="1"/>
      <c r="W29" s="34">
        <f t="shared" si="0"/>
        <v>0</v>
      </c>
      <c r="X29" s="17"/>
    </row>
    <row r="30" spans="2:24" ht="15.75" customHeight="1">
      <c r="B30" s="15"/>
      <c r="C30" s="16">
        <v>8</v>
      </c>
      <c r="D30" s="16" t="s">
        <v>35</v>
      </c>
      <c r="E30" s="16"/>
      <c r="F30" s="1"/>
      <c r="G30" s="38">
        <f>'[4]J. Mifsud'!$S$30</f>
        <v>0</v>
      </c>
      <c r="H30" s="1"/>
      <c r="I30" s="30"/>
      <c r="J30" s="1"/>
      <c r="K30" s="30"/>
      <c r="L30" s="1"/>
      <c r="M30" s="30"/>
      <c r="N30" s="1"/>
      <c r="O30" s="30"/>
      <c r="P30" s="1"/>
      <c r="Q30" s="30"/>
      <c r="R30" s="1"/>
      <c r="S30" s="34">
        <f t="shared" si="1"/>
        <v>0</v>
      </c>
      <c r="T30" s="1"/>
      <c r="U30" s="30"/>
      <c r="V30" s="1"/>
      <c r="W30" s="34">
        <f t="shared" si="0"/>
        <v>0</v>
      </c>
      <c r="X30" s="17"/>
    </row>
    <row r="31" spans="2:24" ht="15.75" customHeight="1">
      <c r="B31" s="15"/>
      <c r="C31" s="16">
        <v>9</v>
      </c>
      <c r="D31" s="16" t="s">
        <v>36</v>
      </c>
      <c r="E31" s="16"/>
      <c r="F31" s="1"/>
      <c r="G31" s="38">
        <f>'[4]J. Mifsud'!$S$31</f>
        <v>0</v>
      </c>
      <c r="H31" s="1"/>
      <c r="I31" s="30"/>
      <c r="J31" s="1"/>
      <c r="K31" s="30"/>
      <c r="L31" s="1"/>
      <c r="M31" s="30"/>
      <c r="N31" s="1"/>
      <c r="O31" s="30"/>
      <c r="P31" s="1"/>
      <c r="Q31" s="30"/>
      <c r="R31" s="1"/>
      <c r="S31" s="34">
        <f t="shared" si="1"/>
        <v>0</v>
      </c>
      <c r="T31" s="1"/>
      <c r="U31" s="30"/>
      <c r="V31" s="1"/>
      <c r="W31" s="34">
        <f t="shared" si="0"/>
        <v>0</v>
      </c>
      <c r="X31" s="17"/>
    </row>
    <row r="32" spans="2:24" ht="15.75" customHeight="1">
      <c r="B32" s="15"/>
      <c r="C32" s="16">
        <v>10</v>
      </c>
      <c r="D32" s="16" t="s">
        <v>37</v>
      </c>
      <c r="E32" s="16"/>
      <c r="F32" s="1"/>
      <c r="G32" s="38">
        <f>'[4]J. Mifsud'!$S$32</f>
        <v>0</v>
      </c>
      <c r="H32" s="1"/>
      <c r="I32" s="30"/>
      <c r="J32" s="1"/>
      <c r="K32" s="30"/>
      <c r="L32" s="1"/>
      <c r="M32" s="30"/>
      <c r="N32" s="1"/>
      <c r="O32" s="30"/>
      <c r="P32" s="1"/>
      <c r="Q32" s="30"/>
      <c r="R32" s="1"/>
      <c r="S32" s="34">
        <f t="shared" si="1"/>
        <v>0</v>
      </c>
      <c r="T32" s="1"/>
      <c r="U32" s="30"/>
      <c r="V32" s="1"/>
      <c r="W32" s="34">
        <f t="shared" si="0"/>
        <v>0</v>
      </c>
      <c r="X32" s="17"/>
    </row>
    <row r="33" spans="2:24" ht="15.75" customHeight="1">
      <c r="B33" s="15"/>
      <c r="C33" s="16">
        <v>11</v>
      </c>
      <c r="D33" s="16" t="s">
        <v>38</v>
      </c>
      <c r="E33" s="16"/>
      <c r="F33" s="1"/>
      <c r="G33" s="38">
        <f>'[4]J. Mifsud'!$S$33</f>
        <v>0</v>
      </c>
      <c r="H33" s="1"/>
      <c r="I33" s="30"/>
      <c r="J33" s="1"/>
      <c r="K33" s="30"/>
      <c r="L33" s="1"/>
      <c r="M33" s="30"/>
      <c r="N33" s="1"/>
      <c r="O33" s="30"/>
      <c r="P33" s="1"/>
      <c r="Q33" s="30"/>
      <c r="R33" s="1"/>
      <c r="S33" s="34">
        <f t="shared" si="1"/>
        <v>0</v>
      </c>
      <c r="T33" s="1"/>
      <c r="U33" s="30"/>
      <c r="V33" s="1"/>
      <c r="W33" s="34">
        <f t="shared" si="0"/>
        <v>0</v>
      </c>
      <c r="X33" s="17"/>
    </row>
    <row r="34" spans="2:24" ht="15.75" customHeight="1">
      <c r="B34" s="15"/>
      <c r="C34" s="16">
        <v>12</v>
      </c>
      <c r="D34" s="16" t="s">
        <v>39</v>
      </c>
      <c r="E34" s="16"/>
      <c r="F34" s="1"/>
      <c r="G34" s="38">
        <f>'[4]J. Mifsud'!$S$34</f>
        <v>0</v>
      </c>
      <c r="H34" s="1"/>
      <c r="I34" s="30"/>
      <c r="J34" s="1"/>
      <c r="K34" s="30"/>
      <c r="L34" s="1"/>
      <c r="M34" s="30"/>
      <c r="N34" s="1"/>
      <c r="O34" s="30"/>
      <c r="P34" s="1"/>
      <c r="Q34" s="30"/>
      <c r="R34" s="1"/>
      <c r="S34" s="34">
        <f t="shared" si="1"/>
        <v>0</v>
      </c>
      <c r="T34" s="1"/>
      <c r="U34" s="30"/>
      <c r="V34" s="1"/>
      <c r="W34" s="34">
        <f t="shared" si="0"/>
        <v>0</v>
      </c>
      <c r="X34" s="17"/>
    </row>
    <row r="35" spans="2:24" ht="15.75" customHeight="1">
      <c r="B35" s="15"/>
      <c r="C35" s="16">
        <v>13</v>
      </c>
      <c r="D35" s="16" t="s">
        <v>40</v>
      </c>
      <c r="E35" s="16"/>
      <c r="F35" s="1"/>
      <c r="G35" s="38">
        <f>'[4]J. Mifsud'!$S$35</f>
        <v>1</v>
      </c>
      <c r="H35" s="1"/>
      <c r="I35" s="30"/>
      <c r="J35" s="1"/>
      <c r="K35" s="30"/>
      <c r="L35" s="1"/>
      <c r="M35" s="30"/>
      <c r="N35" s="1"/>
      <c r="O35" s="30"/>
      <c r="P35" s="1"/>
      <c r="Q35" s="30"/>
      <c r="R35" s="1"/>
      <c r="S35" s="34">
        <f t="shared" si="1"/>
        <v>1</v>
      </c>
      <c r="T35" s="1"/>
      <c r="U35" s="30"/>
      <c r="V35" s="1"/>
      <c r="W35" s="34">
        <f t="shared" si="0"/>
        <v>1</v>
      </c>
      <c r="X35" s="17"/>
    </row>
    <row r="36" spans="2:24" ht="15.75" customHeight="1">
      <c r="B36" s="15"/>
      <c r="C36" s="16">
        <v>14</v>
      </c>
      <c r="D36" s="16" t="s">
        <v>20</v>
      </c>
      <c r="E36" s="16"/>
      <c r="F36" s="1"/>
      <c r="G36" s="38">
        <f>'[4]J. Mifsud'!$S$36</f>
        <v>32</v>
      </c>
      <c r="H36" s="1"/>
      <c r="I36" s="30">
        <v>49</v>
      </c>
      <c r="J36" s="1"/>
      <c r="K36" s="30"/>
      <c r="L36" s="1"/>
      <c r="M36" s="30">
        <v>31</v>
      </c>
      <c r="N36" s="1"/>
      <c r="O36" s="30"/>
      <c r="P36" s="1"/>
      <c r="Q36" s="30">
        <v>1</v>
      </c>
      <c r="R36" s="1"/>
      <c r="S36" s="34">
        <f t="shared" si="1"/>
        <v>49</v>
      </c>
      <c r="T36" s="1"/>
      <c r="U36" s="30"/>
      <c r="V36" s="1"/>
      <c r="W36" s="34">
        <f>IF(ISNUMBER(S36),S36,0)-IF(ISNUMBER(U36),U36,0)</f>
        <v>49</v>
      </c>
      <c r="X36" s="17"/>
    </row>
    <row r="37" spans="2:24" ht="15.75" customHeight="1">
      <c r="B37" s="15"/>
      <c r="C37" s="16">
        <v>15</v>
      </c>
      <c r="D37" s="16" t="s">
        <v>63</v>
      </c>
      <c r="E37" s="16"/>
      <c r="F37" s="1"/>
      <c r="G37" s="38">
        <f>'[4]J. Mifsud'!$S$37</f>
        <v>0</v>
      </c>
      <c r="H37" s="1"/>
      <c r="I37" s="30"/>
      <c r="J37" s="1"/>
      <c r="K37" s="30"/>
      <c r="L37" s="1"/>
      <c r="M37" s="30"/>
      <c r="N37" s="1"/>
      <c r="O37" s="30"/>
      <c r="P37" s="1"/>
      <c r="Q37" s="30"/>
      <c r="R37" s="1"/>
      <c r="S37" s="34">
        <f>IF(ISNUMBER(G37),G37,0)+IF(ISNUMBER(I37),I37,0)-IF(ISNUMBER(M37),M37,0)+IF(ISNUMBER(O37),O37,0)-IF(ISNUMBER(Q37),Q37,0)+IF(ISNUMBER(K37),K37,0)</f>
        <v>0</v>
      </c>
      <c r="T37" s="1"/>
      <c r="U37" s="30"/>
      <c r="V37" s="1"/>
      <c r="W37" s="34">
        <f t="shared" si="0"/>
        <v>0</v>
      </c>
      <c r="X37" s="17"/>
    </row>
    <row r="38" spans="2:24" ht="15.75" customHeight="1">
      <c r="B38" s="15"/>
      <c r="C38" s="16">
        <v>16</v>
      </c>
      <c r="D38" s="16" t="s">
        <v>64</v>
      </c>
      <c r="E38" s="16"/>
      <c r="F38" s="1"/>
      <c r="G38" s="38">
        <f>'[4]J. Mifsud'!$S$38</f>
        <v>0</v>
      </c>
      <c r="H38" s="1"/>
      <c r="I38" s="30"/>
      <c r="J38" s="1"/>
      <c r="K38" s="30"/>
      <c r="L38" s="1"/>
      <c r="M38" s="30"/>
      <c r="N38" s="1"/>
      <c r="O38" s="30"/>
      <c r="P38" s="1"/>
      <c r="Q38" s="30"/>
      <c r="R38" s="1"/>
      <c r="S38" s="34">
        <f t="shared" si="1"/>
        <v>0</v>
      </c>
      <c r="T38" s="1"/>
      <c r="U38" s="30"/>
      <c r="V38" s="1"/>
      <c r="W38" s="34">
        <f>IF(ISNUMBER(S38),S38,0)-IF(ISNUMBER(U38),U38,0)</f>
        <v>0</v>
      </c>
      <c r="X38" s="17"/>
    </row>
    <row r="39" spans="2:24" ht="15.75" customHeight="1">
      <c r="B39" s="15"/>
      <c r="C39" s="16">
        <v>17</v>
      </c>
      <c r="D39" s="16" t="s">
        <v>65</v>
      </c>
      <c r="E39" s="16"/>
      <c r="F39" s="1"/>
      <c r="G39" s="38">
        <f>'[4]J. Mifsud'!$S$39</f>
        <v>0</v>
      </c>
      <c r="H39" s="1"/>
      <c r="I39" s="30"/>
      <c r="J39" s="1"/>
      <c r="K39" s="30"/>
      <c r="L39" s="1"/>
      <c r="M39" s="30"/>
      <c r="N39" s="1"/>
      <c r="O39" s="30"/>
      <c r="P39" s="1"/>
      <c r="Q39" s="30"/>
      <c r="R39" s="1"/>
      <c r="S39" s="34">
        <f t="shared" si="1"/>
        <v>0</v>
      </c>
      <c r="T39" s="1"/>
      <c r="U39" s="30"/>
      <c r="V39" s="1"/>
      <c r="W39" s="34">
        <f t="shared" si="0"/>
        <v>0</v>
      </c>
      <c r="X39" s="17"/>
    </row>
    <row r="40" spans="2:24" ht="15.75" customHeight="1">
      <c r="B40" s="15"/>
      <c r="C40" s="16">
        <v>18</v>
      </c>
      <c r="D40" s="16" t="s">
        <v>130</v>
      </c>
      <c r="E40" s="16"/>
      <c r="F40" s="1"/>
      <c r="G40" s="38">
        <f>'[4]J. Mifsud'!$S$40</f>
        <v>0</v>
      </c>
      <c r="H40" s="1"/>
      <c r="I40" s="30"/>
      <c r="J40" s="1"/>
      <c r="K40" s="30"/>
      <c r="L40" s="1"/>
      <c r="M40" s="30"/>
      <c r="N40" s="1"/>
      <c r="O40" s="30"/>
      <c r="P40" s="1"/>
      <c r="Q40" s="30"/>
      <c r="R40" s="1"/>
      <c r="S40" s="34">
        <f t="shared" si="1"/>
        <v>0</v>
      </c>
      <c r="T40" s="1"/>
      <c r="U40" s="30"/>
      <c r="V40" s="1"/>
      <c r="W40" s="34">
        <f>IF(ISNUMBER(S40),S40,0)-IF(ISNUMBER(U40),U40,0)</f>
        <v>0</v>
      </c>
      <c r="X40" s="17"/>
    </row>
    <row r="41" spans="2:24" ht="15.75" customHeight="1">
      <c r="B41" s="15"/>
      <c r="C41" s="16">
        <v>19</v>
      </c>
      <c r="D41" s="16" t="s">
        <v>131</v>
      </c>
      <c r="E41" s="16"/>
      <c r="F41" s="1"/>
      <c r="G41" s="38">
        <f>'[4]J. Mifsud'!$S$41</f>
        <v>0</v>
      </c>
      <c r="H41" s="1"/>
      <c r="I41" s="30"/>
      <c r="J41" s="1"/>
      <c r="K41" s="30"/>
      <c r="L41" s="1"/>
      <c r="M41" s="30"/>
      <c r="N41" s="1"/>
      <c r="O41" s="30"/>
      <c r="P41" s="1"/>
      <c r="Q41" s="30"/>
      <c r="R41" s="1"/>
      <c r="S41" s="34">
        <f t="shared" si="1"/>
        <v>0</v>
      </c>
      <c r="T41" s="1"/>
      <c r="U41" s="30"/>
      <c r="V41" s="1"/>
      <c r="W41" s="34">
        <f>IF(ISNUMBER(S41),S41,0)-IF(ISNUMBER(U41),U41,0)</f>
        <v>0</v>
      </c>
      <c r="X41" s="17"/>
    </row>
    <row r="42" spans="2:24" ht="15.75" customHeight="1">
      <c r="B42" s="15"/>
      <c r="C42" s="16">
        <v>20</v>
      </c>
      <c r="D42" s="16" t="s">
        <v>132</v>
      </c>
      <c r="E42" s="16"/>
      <c r="F42" s="1"/>
      <c r="G42" s="38">
        <f>'[4]J. Mifsud'!$S$42</f>
        <v>0</v>
      </c>
      <c r="H42" s="1"/>
      <c r="I42" s="30"/>
      <c r="J42" s="1"/>
      <c r="K42" s="30"/>
      <c r="L42" s="1"/>
      <c r="M42" s="30"/>
      <c r="N42" s="1"/>
      <c r="O42" s="30"/>
      <c r="P42" s="1"/>
      <c r="Q42" s="30"/>
      <c r="R42" s="1"/>
      <c r="S42" s="34">
        <f>IF(ISNUMBER(G42),G42,0)+IF(ISNUMBER(I42),I42,0)-IF(ISNUMBER(M42),M42,0)+IF(ISNUMBER(O42),O42,0)-IF(ISNUMBER(Q42),Q42,0)+IF(ISNUMBER(K42),K42,0)</f>
        <v>0</v>
      </c>
      <c r="T42" s="1"/>
      <c r="U42" s="30"/>
      <c r="V42" s="1"/>
      <c r="W42" s="34">
        <f>IF(ISNUMBER(S42),S42,0)-IF(ISNUMBER(U42),U42,0)</f>
        <v>0</v>
      </c>
      <c r="X42" s="17"/>
    </row>
    <row r="43" spans="2:24" ht="15.75" customHeight="1">
      <c r="B43" s="15"/>
      <c r="C43" s="16">
        <v>21</v>
      </c>
      <c r="D43" s="16" t="s">
        <v>133</v>
      </c>
      <c r="E43" s="16"/>
      <c r="F43" s="1"/>
      <c r="G43" s="38">
        <f>'[4]J. Mifsud'!$S$43</f>
        <v>0</v>
      </c>
      <c r="H43" s="1"/>
      <c r="I43" s="30"/>
      <c r="J43" s="1"/>
      <c r="K43" s="30"/>
      <c r="L43" s="1"/>
      <c r="M43" s="30"/>
      <c r="N43" s="1"/>
      <c r="O43" s="30"/>
      <c r="P43" s="1"/>
      <c r="Q43" s="30"/>
      <c r="R43" s="1"/>
      <c r="S43" s="34">
        <f>IF(ISNUMBER(G43),G43,0)+IF(ISNUMBER(I43),I43,0)-IF(ISNUMBER(M43),M43,0)+IF(ISNUMBER(O43),O43,0)-IF(ISNUMBER(Q43),Q43,0)+IF(ISNUMBER(K43),K43,0)</f>
        <v>0</v>
      </c>
      <c r="T43" s="1"/>
      <c r="U43" s="30"/>
      <c r="V43" s="1"/>
      <c r="W43" s="34">
        <f>IF(ISNUMBER(S43),S43,0)-IF(ISNUMBER(U43),U43,0)</f>
        <v>0</v>
      </c>
      <c r="X43" s="17"/>
    </row>
    <row r="44" spans="2:24" ht="6" customHeight="1">
      <c r="B44" s="15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7"/>
    </row>
    <row r="45" spans="2:24" ht="13.5" thickBot="1">
      <c r="B45" s="15"/>
      <c r="C45" s="1" t="s">
        <v>7</v>
      </c>
      <c r="D45" s="1"/>
      <c r="E45" s="1"/>
      <c r="F45" s="1"/>
      <c r="G45" s="35">
        <f>SUM(G23:G43)</f>
        <v>142</v>
      </c>
      <c r="H45" s="34"/>
      <c r="I45" s="35">
        <f>SUM(I22:I43)</f>
        <v>71</v>
      </c>
      <c r="J45" s="34"/>
      <c r="K45" s="35">
        <f>SUM(K23:K42)</f>
        <v>0</v>
      </c>
      <c r="L45" s="34"/>
      <c r="M45" s="35">
        <f>SUM(M22:M43)</f>
        <v>43</v>
      </c>
      <c r="N45" s="34"/>
      <c r="O45" s="35">
        <f>SUM(O22:O43)</f>
        <v>0</v>
      </c>
      <c r="P45" s="34"/>
      <c r="Q45" s="35">
        <f>SUM(Q22:Q43)</f>
        <v>1</v>
      </c>
      <c r="R45" s="34"/>
      <c r="S45" s="35">
        <f>SUM(S22:S43)</f>
        <v>169</v>
      </c>
      <c r="T45" s="34"/>
      <c r="U45" s="35">
        <f>SUM(U22:U43)</f>
        <v>0</v>
      </c>
      <c r="V45" s="34"/>
      <c r="W45" s="35">
        <f>SUM(W22:W43)</f>
        <v>169</v>
      </c>
      <c r="X45" s="17"/>
    </row>
    <row r="46" spans="2:24" ht="4.5" customHeight="1" thickTop="1">
      <c r="B46" s="15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7"/>
    </row>
    <row r="47" spans="2:24" ht="11.25" customHeight="1" hidden="1">
      <c r="B47" s="15"/>
      <c r="C47" s="16"/>
      <c r="D47" s="16"/>
      <c r="E47" s="16"/>
      <c r="F47" s="1"/>
      <c r="G47" s="16"/>
      <c r="H47" s="1"/>
      <c r="I47" s="16"/>
      <c r="J47" s="1"/>
      <c r="K47" s="16"/>
      <c r="L47" s="1"/>
      <c r="M47" s="16"/>
      <c r="N47" s="1"/>
      <c r="O47" s="16"/>
      <c r="P47" s="1"/>
      <c r="Q47" s="16"/>
      <c r="R47" s="1"/>
      <c r="S47" s="1">
        <f>G47+I47-M47+O47-Q47</f>
        <v>0</v>
      </c>
      <c r="T47" s="1"/>
      <c r="U47" s="16"/>
      <c r="V47" s="1"/>
      <c r="W47" s="1">
        <f>S47-U47</f>
        <v>0</v>
      </c>
      <c r="X47" s="17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8"/>
    </row>
    <row r="51" ht="12.75">
      <c r="C51" s="2" t="s">
        <v>31</v>
      </c>
    </row>
    <row r="52" spans="14:17" ht="12.75">
      <c r="N52" s="19" t="s">
        <v>42</v>
      </c>
      <c r="Q52" s="20"/>
    </row>
    <row r="53" spans="3:23" ht="12.75">
      <c r="C53" s="5"/>
      <c r="D53" s="5"/>
      <c r="E53" s="5"/>
      <c r="Q53" s="5"/>
      <c r="R53" s="5"/>
      <c r="S53" s="5"/>
      <c r="T53" s="5"/>
      <c r="U53" s="5"/>
      <c r="V53" s="5"/>
      <c r="W53" s="5"/>
    </row>
    <row r="54" spans="3:20" ht="12.75">
      <c r="C54" s="48" t="s">
        <v>14</v>
      </c>
      <c r="D54" s="48"/>
      <c r="E54" s="48"/>
      <c r="M54" s="1"/>
      <c r="N54" s="19" t="s">
        <v>41</v>
      </c>
      <c r="Q54" s="20"/>
      <c r="T54" s="33"/>
    </row>
    <row r="55" ht="12.75">
      <c r="T55" s="6" t="s">
        <v>12</v>
      </c>
    </row>
    <row r="56" spans="17:23" ht="12.75">
      <c r="Q56" s="21"/>
      <c r="R56" s="22"/>
      <c r="S56" s="22"/>
      <c r="T56" s="22"/>
      <c r="U56" s="22"/>
      <c r="V56" s="22"/>
      <c r="W56" s="23"/>
    </row>
    <row r="57" spans="14:23" ht="12.75">
      <c r="N57" s="19" t="s">
        <v>43</v>
      </c>
      <c r="Q57" s="24"/>
      <c r="R57" s="1"/>
      <c r="S57" s="1"/>
      <c r="T57" s="1"/>
      <c r="U57" s="1"/>
      <c r="V57" s="1"/>
      <c r="W57" s="25"/>
    </row>
    <row r="58" spans="17:23" ht="12.75">
      <c r="Q58" s="26"/>
      <c r="R58" s="27"/>
      <c r="S58" s="27"/>
      <c r="T58" s="27"/>
      <c r="U58" s="27"/>
      <c r="V58" s="27"/>
      <c r="W58" s="28"/>
    </row>
  </sheetData>
  <sheetProtection password="9F1D" sheet="1" objects="1" scenarios="1"/>
  <mergeCells count="7">
    <mergeCell ref="C54:E54"/>
    <mergeCell ref="B2:V2"/>
    <mergeCell ref="B4:V4"/>
    <mergeCell ref="B11:V11"/>
    <mergeCell ref="B13:V13"/>
    <mergeCell ref="B7:V7"/>
    <mergeCell ref="B5:V5"/>
  </mergeCells>
  <printOptions/>
  <pageMargins left="0.37" right="0.43" top="0.41" bottom="0.34" header="0.35" footer="0.26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9"/>
  <dimension ref="B2:X57"/>
  <sheetViews>
    <sheetView showGridLines="0" showZeros="0" zoomScalePageLayoutView="0" workbookViewId="0" topLeftCell="A25">
      <selection activeCell="S32" sqref="S32"/>
    </sheetView>
  </sheetViews>
  <sheetFormatPr defaultColWidth="9.140625" defaultRowHeight="12.75"/>
  <cols>
    <col min="1" max="1" width="1.421875" style="2" customWidth="1"/>
    <col min="2" max="2" width="1.7109375" style="2" customWidth="1"/>
    <col min="3" max="3" width="2.8515625" style="2" customWidth="1"/>
    <col min="4" max="4" width="8.57421875" style="2" customWidth="1"/>
    <col min="5" max="5" width="10.28125" style="2" customWidth="1"/>
    <col min="6" max="6" width="1.7109375" style="2" customWidth="1"/>
    <col min="7" max="7" width="5.8515625" style="2" bestFit="1" customWidth="1"/>
    <col min="8" max="8" width="1.28515625" style="2" customWidth="1"/>
    <col min="9" max="9" width="5.140625" style="2" customWidth="1"/>
    <col min="10" max="10" width="1.28515625" style="2" customWidth="1"/>
    <col min="11" max="11" width="6.8515625" style="2" customWidth="1"/>
    <col min="12" max="12" width="1.7109375" style="2" customWidth="1"/>
    <col min="13" max="13" width="5.140625" style="2" customWidth="1"/>
    <col min="14" max="14" width="1.28515625" style="2" customWidth="1"/>
    <col min="15" max="15" width="5.140625" style="2" customWidth="1"/>
    <col min="16" max="16" width="1.7109375" style="2" customWidth="1"/>
    <col min="17" max="17" width="8.00390625" style="2" bestFit="1" customWidth="1"/>
    <col min="18" max="18" width="1.7109375" style="2" customWidth="1"/>
    <col min="19" max="19" width="6.7109375" style="2" customWidth="1"/>
    <col min="20" max="20" width="1.7109375" style="2" customWidth="1"/>
    <col min="21" max="21" width="5.57421875" style="2" bestFit="1" customWidth="1"/>
    <col min="22" max="22" width="1.7109375" style="2" customWidth="1"/>
    <col min="23" max="23" width="7.57421875" style="2" customWidth="1"/>
    <col min="24" max="24" width="1.28515625" style="2" customWidth="1"/>
    <col min="25" max="16384" width="9.140625" style="2" customWidth="1"/>
  </cols>
  <sheetData>
    <row r="1" ht="12.75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68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hidden="1"/>
    <row r="9" spans="2:17" ht="15.75">
      <c r="B9" s="3" t="s">
        <v>46</v>
      </c>
      <c r="C9" s="3"/>
      <c r="D9" s="3"/>
      <c r="E9" s="3"/>
      <c r="G9" s="1"/>
      <c r="H9" s="4" t="str">
        <f>Kriminal!H6</f>
        <v>Jannar 2019</v>
      </c>
      <c r="I9" s="1"/>
      <c r="L9" s="1"/>
      <c r="M9" s="1"/>
      <c r="P9" s="1"/>
      <c r="Q9" s="1"/>
    </row>
    <row r="10" ht="3.75" customHeight="1"/>
    <row r="11" spans="2:22" ht="106.5" customHeight="1">
      <c r="B11" s="52" t="s">
        <v>72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ht="6.75" customHeight="1" hidden="1"/>
    <row r="13" spans="2:22" ht="10.5" customHeight="1">
      <c r="B13" s="54" t="s">
        <v>62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74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134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7" t="s">
        <v>135</v>
      </c>
      <c r="K19" s="13"/>
      <c r="L19" s="13"/>
      <c r="M19" s="13" t="s">
        <v>26</v>
      </c>
      <c r="N19" s="13"/>
      <c r="O19" s="32" t="s">
        <v>27</v>
      </c>
      <c r="P19" s="13"/>
      <c r="Q19" s="32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1"/>
      <c r="G23" s="38">
        <f>'[4]Clarke D.'!$S$23</f>
        <v>12</v>
      </c>
      <c r="H23" s="1"/>
      <c r="I23" s="29">
        <v>5</v>
      </c>
      <c r="J23" s="1"/>
      <c r="K23" s="29"/>
      <c r="L23" s="1"/>
      <c r="M23" s="29">
        <v>2</v>
      </c>
      <c r="N23" s="1"/>
      <c r="O23" s="29"/>
      <c r="P23" s="1"/>
      <c r="Q23" s="29"/>
      <c r="R23" s="1"/>
      <c r="S23" s="34">
        <f>IF(ISNUMBER(G23),G23,0)+IF(ISNUMBER(I23),I23,0)-IF(ISNUMBER(M23),M23,0)+IF(ISNUMBER(O23),O23,0)-IF(ISNUMBER(Q23),Q23,0)+IF(ISNUMBER(K23),K23,0)</f>
        <v>15</v>
      </c>
      <c r="T23" s="1"/>
      <c r="U23" s="29"/>
      <c r="V23" s="1"/>
      <c r="W23" s="34">
        <f>IF(ISNUMBER(S23),S23,0)-IF(ISNUMBER(U23),U23,0)</f>
        <v>15</v>
      </c>
      <c r="X23" s="17"/>
    </row>
    <row r="24" spans="2:24" ht="15.75" customHeight="1">
      <c r="B24" s="15"/>
      <c r="C24" s="16">
        <v>2</v>
      </c>
      <c r="D24" s="16" t="s">
        <v>33</v>
      </c>
      <c r="E24" s="16"/>
      <c r="F24" s="1"/>
      <c r="G24" s="38">
        <f>'[4]Clarke D.'!$S$24</f>
        <v>90</v>
      </c>
      <c r="H24" s="1"/>
      <c r="I24" s="30">
        <v>10</v>
      </c>
      <c r="J24" s="1"/>
      <c r="K24" s="30"/>
      <c r="L24" s="1"/>
      <c r="M24" s="30">
        <v>5</v>
      </c>
      <c r="N24" s="1"/>
      <c r="O24" s="30"/>
      <c r="P24" s="1"/>
      <c r="Q24" s="30"/>
      <c r="R24" s="1"/>
      <c r="S24" s="34">
        <f>IF(ISNUMBER(G24),G24,0)+IF(ISNUMBER(I24),I24,0)-IF(ISNUMBER(M24),M24,0)+IF(ISNUMBER(O24),O24,0)-IF(ISNUMBER(Q24),Q24,0)+IF(ISNUMBER(K24),K24,0)</f>
        <v>95</v>
      </c>
      <c r="T24" s="1"/>
      <c r="U24" s="30">
        <v>1</v>
      </c>
      <c r="V24" s="1"/>
      <c r="W24" s="34">
        <f aca="true" t="shared" si="0" ref="W24:W39">IF(ISNUMBER(S24),S24,0)-IF(ISNUMBER(U24),U24,0)</f>
        <v>94</v>
      </c>
      <c r="X24" s="17"/>
    </row>
    <row r="25" spans="2:24" ht="15.75" customHeight="1">
      <c r="B25" s="15"/>
      <c r="C25" s="16">
        <v>3</v>
      </c>
      <c r="D25" s="16" t="s">
        <v>19</v>
      </c>
      <c r="E25" s="16"/>
      <c r="F25" s="1"/>
      <c r="G25" s="38">
        <f>'[4]Clarke D.'!$S$25</f>
        <v>203</v>
      </c>
      <c r="H25" s="1"/>
      <c r="I25" s="30">
        <v>7</v>
      </c>
      <c r="J25" s="1"/>
      <c r="K25" s="30"/>
      <c r="L25" s="1"/>
      <c r="M25" s="30">
        <v>3</v>
      </c>
      <c r="N25" s="1"/>
      <c r="O25" s="30"/>
      <c r="P25" s="1"/>
      <c r="Q25" s="30"/>
      <c r="R25" s="1"/>
      <c r="S25" s="34">
        <f aca="true" t="shared" si="1" ref="S25:S41">IF(ISNUMBER(G25),G25,0)+IF(ISNUMBER(I25),I25,0)-IF(ISNUMBER(M25),M25,0)+IF(ISNUMBER(O25),O25,0)-IF(ISNUMBER(Q25),Q25,0)+IF(ISNUMBER(K25),K25,0)</f>
        <v>207</v>
      </c>
      <c r="T25" s="1"/>
      <c r="U25" s="30"/>
      <c r="V25" s="1"/>
      <c r="W25" s="34">
        <f t="shared" si="0"/>
        <v>207</v>
      </c>
      <c r="X25" s="17"/>
    </row>
    <row r="26" spans="2:24" ht="15.75" customHeight="1">
      <c r="B26" s="15"/>
      <c r="C26" s="16">
        <v>4</v>
      </c>
      <c r="D26" s="16" t="s">
        <v>8</v>
      </c>
      <c r="E26" s="16"/>
      <c r="F26" s="1"/>
      <c r="G26" s="38">
        <f>'[4]Clarke D.'!$S$26</f>
        <v>0</v>
      </c>
      <c r="H26" s="1"/>
      <c r="I26" s="30"/>
      <c r="J26" s="1"/>
      <c r="K26" s="30"/>
      <c r="L26" s="1"/>
      <c r="M26" s="30"/>
      <c r="N26" s="1"/>
      <c r="O26" s="30"/>
      <c r="P26" s="1"/>
      <c r="Q26" s="30"/>
      <c r="R26" s="1"/>
      <c r="S26" s="34">
        <f>IF(ISNUMBER(G26),G26,0)+IF(ISNUMBER(I26),I26,0)-IF(ISNUMBER(M26),M26,0)+IF(ISNUMBER(O26),O26,0)-IF(ISNUMBER(Q26),Q26,0)+IF(ISNUMBER(K26),K26,0)</f>
        <v>0</v>
      </c>
      <c r="T26" s="1"/>
      <c r="U26" s="30"/>
      <c r="V26" s="1"/>
      <c r="W26" s="34">
        <f t="shared" si="0"/>
        <v>0</v>
      </c>
      <c r="X26" s="17"/>
    </row>
    <row r="27" spans="2:24" ht="15.75" customHeight="1">
      <c r="B27" s="15"/>
      <c r="C27" s="16">
        <v>5</v>
      </c>
      <c r="D27" s="16" t="s">
        <v>71</v>
      </c>
      <c r="E27" s="16"/>
      <c r="F27" s="1"/>
      <c r="G27" s="38">
        <f>'[4]Clarke D.'!$S$27</f>
        <v>0</v>
      </c>
      <c r="H27" s="1"/>
      <c r="I27" s="30"/>
      <c r="J27" s="1"/>
      <c r="K27" s="30"/>
      <c r="L27" s="1"/>
      <c r="M27" s="30"/>
      <c r="N27" s="1"/>
      <c r="O27" s="30"/>
      <c r="P27" s="1"/>
      <c r="Q27" s="30"/>
      <c r="R27" s="1"/>
      <c r="S27" s="34">
        <f t="shared" si="1"/>
        <v>0</v>
      </c>
      <c r="T27" s="1"/>
      <c r="U27" s="30"/>
      <c r="V27" s="1"/>
      <c r="W27" s="34">
        <f t="shared" si="0"/>
        <v>0</v>
      </c>
      <c r="X27" s="17"/>
    </row>
    <row r="28" spans="2:24" ht="15.75" customHeight="1">
      <c r="B28" s="15"/>
      <c r="C28" s="16">
        <v>6</v>
      </c>
      <c r="D28" s="16" t="s">
        <v>34</v>
      </c>
      <c r="E28" s="16"/>
      <c r="F28" s="1"/>
      <c r="G28" s="38">
        <f>'[4]Clarke D.'!$S$28</f>
        <v>40</v>
      </c>
      <c r="H28" s="1"/>
      <c r="I28" s="30"/>
      <c r="J28" s="1"/>
      <c r="K28" s="30"/>
      <c r="L28" s="1"/>
      <c r="M28" s="30"/>
      <c r="N28" s="1"/>
      <c r="O28" s="30"/>
      <c r="P28" s="1"/>
      <c r="Q28" s="30"/>
      <c r="R28" s="1"/>
      <c r="S28" s="34">
        <f t="shared" si="1"/>
        <v>40</v>
      </c>
      <c r="T28" s="1"/>
      <c r="U28" s="30">
        <v>2</v>
      </c>
      <c r="V28" s="1"/>
      <c r="W28" s="34">
        <f t="shared" si="0"/>
        <v>38</v>
      </c>
      <c r="X28" s="17"/>
    </row>
    <row r="29" spans="2:24" ht="15.75" customHeight="1">
      <c r="B29" s="15"/>
      <c r="C29" s="16">
        <v>7</v>
      </c>
      <c r="D29" s="16" t="s">
        <v>9</v>
      </c>
      <c r="E29" s="16"/>
      <c r="F29" s="1"/>
      <c r="G29" s="38">
        <f>'[4]Clarke D.'!$S$29</f>
        <v>0</v>
      </c>
      <c r="H29" s="1"/>
      <c r="I29" s="30"/>
      <c r="J29" s="1"/>
      <c r="K29" s="30"/>
      <c r="L29" s="1"/>
      <c r="M29" s="30"/>
      <c r="N29" s="1"/>
      <c r="O29" s="30"/>
      <c r="P29" s="1"/>
      <c r="Q29" s="30"/>
      <c r="R29" s="1"/>
      <c r="S29" s="34">
        <f t="shared" si="1"/>
        <v>0</v>
      </c>
      <c r="T29" s="1"/>
      <c r="U29" s="30"/>
      <c r="V29" s="1"/>
      <c r="W29" s="34">
        <f t="shared" si="0"/>
        <v>0</v>
      </c>
      <c r="X29" s="17"/>
    </row>
    <row r="30" spans="2:24" ht="15.75" customHeight="1">
      <c r="B30" s="15"/>
      <c r="C30" s="16">
        <v>8</v>
      </c>
      <c r="D30" s="16" t="s">
        <v>35</v>
      </c>
      <c r="E30" s="16"/>
      <c r="F30" s="1"/>
      <c r="G30" s="38">
        <f>'[4]Clarke D.'!$S$30</f>
        <v>0</v>
      </c>
      <c r="H30" s="1"/>
      <c r="I30" s="30"/>
      <c r="J30" s="1"/>
      <c r="K30" s="30"/>
      <c r="L30" s="1"/>
      <c r="M30" s="30"/>
      <c r="N30" s="1"/>
      <c r="O30" s="30"/>
      <c r="P30" s="1"/>
      <c r="Q30" s="30"/>
      <c r="R30" s="1"/>
      <c r="S30" s="34">
        <f t="shared" si="1"/>
        <v>0</v>
      </c>
      <c r="T30" s="1"/>
      <c r="U30" s="30"/>
      <c r="V30" s="1"/>
      <c r="W30" s="34">
        <f t="shared" si="0"/>
        <v>0</v>
      </c>
      <c r="X30" s="17"/>
    </row>
    <row r="31" spans="2:24" ht="15.75" customHeight="1">
      <c r="B31" s="15"/>
      <c r="C31" s="16">
        <v>9</v>
      </c>
      <c r="D31" s="16" t="s">
        <v>36</v>
      </c>
      <c r="E31" s="16"/>
      <c r="F31" s="1"/>
      <c r="G31" s="38">
        <f>'[4]Clarke D.'!$S$31</f>
        <v>0</v>
      </c>
      <c r="H31" s="1"/>
      <c r="I31" s="30"/>
      <c r="J31" s="1"/>
      <c r="K31" s="30"/>
      <c r="L31" s="1"/>
      <c r="M31" s="30"/>
      <c r="N31" s="1"/>
      <c r="O31" s="30"/>
      <c r="P31" s="1"/>
      <c r="Q31" s="30"/>
      <c r="R31" s="1"/>
      <c r="S31" s="34">
        <f t="shared" si="1"/>
        <v>0</v>
      </c>
      <c r="T31" s="1"/>
      <c r="U31" s="30"/>
      <c r="V31" s="1"/>
      <c r="W31" s="34">
        <f t="shared" si="0"/>
        <v>0</v>
      </c>
      <c r="X31" s="17"/>
    </row>
    <row r="32" spans="2:24" ht="15.75" customHeight="1">
      <c r="B32" s="15"/>
      <c r="C32" s="16">
        <v>10</v>
      </c>
      <c r="D32" s="16" t="s">
        <v>37</v>
      </c>
      <c r="E32" s="16"/>
      <c r="F32" s="1"/>
      <c r="G32" s="38">
        <f>'[4]Clarke D.'!$S$32</f>
        <v>0</v>
      </c>
      <c r="H32" s="1"/>
      <c r="I32" s="30"/>
      <c r="J32" s="1"/>
      <c r="K32" s="30"/>
      <c r="L32" s="1"/>
      <c r="M32" s="30"/>
      <c r="N32" s="1"/>
      <c r="O32" s="30"/>
      <c r="P32" s="1"/>
      <c r="Q32" s="30"/>
      <c r="R32" s="1"/>
      <c r="S32" s="34">
        <f t="shared" si="1"/>
        <v>0</v>
      </c>
      <c r="T32" s="1"/>
      <c r="U32" s="30"/>
      <c r="V32" s="1"/>
      <c r="W32" s="34">
        <f t="shared" si="0"/>
        <v>0</v>
      </c>
      <c r="X32" s="17"/>
    </row>
    <row r="33" spans="2:24" ht="15.75" customHeight="1">
      <c r="B33" s="15"/>
      <c r="C33" s="16">
        <v>11</v>
      </c>
      <c r="D33" s="16" t="s">
        <v>38</v>
      </c>
      <c r="E33" s="16"/>
      <c r="F33" s="1"/>
      <c r="G33" s="38">
        <f>'[4]Clarke D.'!$S$33</f>
        <v>0</v>
      </c>
      <c r="H33" s="1"/>
      <c r="I33" s="30"/>
      <c r="J33" s="1"/>
      <c r="K33" s="30"/>
      <c r="L33" s="1"/>
      <c r="M33" s="30"/>
      <c r="N33" s="1"/>
      <c r="O33" s="30"/>
      <c r="P33" s="1"/>
      <c r="Q33" s="30"/>
      <c r="R33" s="1"/>
      <c r="S33" s="34">
        <f t="shared" si="1"/>
        <v>0</v>
      </c>
      <c r="T33" s="1"/>
      <c r="U33" s="30"/>
      <c r="V33" s="1"/>
      <c r="W33" s="34">
        <f t="shared" si="0"/>
        <v>0</v>
      </c>
      <c r="X33" s="17"/>
    </row>
    <row r="34" spans="2:24" ht="15.75" customHeight="1">
      <c r="B34" s="15"/>
      <c r="C34" s="16">
        <v>12</v>
      </c>
      <c r="D34" s="16" t="s">
        <v>39</v>
      </c>
      <c r="E34" s="16"/>
      <c r="F34" s="1"/>
      <c r="G34" s="38">
        <f>'[4]Clarke D.'!$S$34</f>
        <v>0</v>
      </c>
      <c r="H34" s="1"/>
      <c r="I34" s="30"/>
      <c r="J34" s="1"/>
      <c r="K34" s="30"/>
      <c r="L34" s="1"/>
      <c r="M34" s="30"/>
      <c r="N34" s="1"/>
      <c r="O34" s="30"/>
      <c r="P34" s="1"/>
      <c r="Q34" s="30"/>
      <c r="R34" s="1"/>
      <c r="S34" s="34">
        <f t="shared" si="1"/>
        <v>0</v>
      </c>
      <c r="T34" s="1"/>
      <c r="U34" s="30"/>
      <c r="V34" s="1"/>
      <c r="W34" s="34">
        <f t="shared" si="0"/>
        <v>0</v>
      </c>
      <c r="X34" s="17"/>
    </row>
    <row r="35" spans="2:24" ht="15.75" customHeight="1">
      <c r="B35" s="15"/>
      <c r="C35" s="16">
        <v>13</v>
      </c>
      <c r="D35" s="16" t="s">
        <v>40</v>
      </c>
      <c r="E35" s="16"/>
      <c r="F35" s="1"/>
      <c r="G35" s="38">
        <f>'[4]Clarke D.'!$S$35</f>
        <v>0</v>
      </c>
      <c r="H35" s="1"/>
      <c r="I35" s="30"/>
      <c r="J35" s="1"/>
      <c r="K35" s="30"/>
      <c r="L35" s="1"/>
      <c r="M35" s="30"/>
      <c r="N35" s="1"/>
      <c r="O35" s="30"/>
      <c r="P35" s="1"/>
      <c r="Q35" s="30"/>
      <c r="R35" s="1"/>
      <c r="S35" s="34">
        <f t="shared" si="1"/>
        <v>0</v>
      </c>
      <c r="T35" s="1"/>
      <c r="U35" s="30"/>
      <c r="V35" s="1"/>
      <c r="W35" s="34">
        <f t="shared" si="0"/>
        <v>0</v>
      </c>
      <c r="X35" s="17"/>
    </row>
    <row r="36" spans="2:24" ht="15.75" customHeight="1">
      <c r="B36" s="15"/>
      <c r="C36" s="16">
        <v>14</v>
      </c>
      <c r="D36" s="16" t="s">
        <v>20</v>
      </c>
      <c r="E36" s="16"/>
      <c r="F36" s="1"/>
      <c r="G36" s="38">
        <f>'[4]Clarke D.'!$S$36</f>
        <v>2</v>
      </c>
      <c r="H36" s="1"/>
      <c r="I36" s="30"/>
      <c r="J36" s="1"/>
      <c r="K36" s="30"/>
      <c r="L36" s="1"/>
      <c r="M36" s="30"/>
      <c r="N36" s="1"/>
      <c r="O36" s="30"/>
      <c r="P36" s="1"/>
      <c r="Q36" s="30"/>
      <c r="R36" s="1"/>
      <c r="S36" s="34">
        <f t="shared" si="1"/>
        <v>2</v>
      </c>
      <c r="T36" s="1"/>
      <c r="U36" s="30"/>
      <c r="V36" s="1"/>
      <c r="W36" s="34">
        <f>IF(ISNUMBER(S36),S36,0)-IF(ISNUMBER(U36),U36,0)</f>
        <v>2</v>
      </c>
      <c r="X36" s="17"/>
    </row>
    <row r="37" spans="2:24" ht="15.75" customHeight="1">
      <c r="B37" s="15"/>
      <c r="C37" s="16">
        <v>15</v>
      </c>
      <c r="D37" s="16" t="s">
        <v>63</v>
      </c>
      <c r="E37" s="16"/>
      <c r="F37" s="1"/>
      <c r="G37" s="38">
        <f>'[4]Clarke D.'!$S$37</f>
        <v>25</v>
      </c>
      <c r="H37" s="1"/>
      <c r="I37" s="30"/>
      <c r="J37" s="1"/>
      <c r="K37" s="30"/>
      <c r="L37" s="1"/>
      <c r="M37" s="30">
        <v>6</v>
      </c>
      <c r="N37" s="1"/>
      <c r="O37" s="30">
        <v>1</v>
      </c>
      <c r="P37" s="1"/>
      <c r="Q37" s="30">
        <v>1</v>
      </c>
      <c r="R37" s="1"/>
      <c r="S37" s="34">
        <f>IF(ISNUMBER(G37),G37,0)+IF(ISNUMBER(I37),I37,0)-IF(ISNUMBER(M37),M37,0)+IF(ISNUMBER(O37),O37,0)-IF(ISNUMBER(Q37),Q37,0)+IF(ISNUMBER(K37),K37,0)</f>
        <v>19</v>
      </c>
      <c r="T37" s="1"/>
      <c r="U37" s="30">
        <v>3</v>
      </c>
      <c r="V37" s="1"/>
      <c r="W37" s="34">
        <f t="shared" si="0"/>
        <v>16</v>
      </c>
      <c r="X37" s="17"/>
    </row>
    <row r="38" spans="2:24" ht="15.75" customHeight="1">
      <c r="B38" s="15"/>
      <c r="C38" s="16">
        <v>16</v>
      </c>
      <c r="D38" s="16" t="s">
        <v>64</v>
      </c>
      <c r="E38" s="16"/>
      <c r="F38" s="1"/>
      <c r="G38" s="38">
        <f>'[4]Clarke D.'!$S$38</f>
        <v>0</v>
      </c>
      <c r="H38" s="1"/>
      <c r="I38" s="30"/>
      <c r="J38" s="1"/>
      <c r="K38" s="30"/>
      <c r="L38" s="1"/>
      <c r="M38" s="30"/>
      <c r="N38" s="1"/>
      <c r="O38" s="30"/>
      <c r="P38" s="1"/>
      <c r="Q38" s="30"/>
      <c r="R38" s="1"/>
      <c r="S38" s="34">
        <f t="shared" si="1"/>
        <v>0</v>
      </c>
      <c r="T38" s="1"/>
      <c r="U38" s="30"/>
      <c r="V38" s="1"/>
      <c r="W38" s="34">
        <f>IF(ISNUMBER(S38),S38,0)-IF(ISNUMBER(U38),U38,0)</f>
        <v>0</v>
      </c>
      <c r="X38" s="17"/>
    </row>
    <row r="39" spans="2:24" ht="15.75" customHeight="1">
      <c r="B39" s="15"/>
      <c r="C39" s="16">
        <v>17</v>
      </c>
      <c r="D39" s="16" t="s">
        <v>65</v>
      </c>
      <c r="E39" s="16"/>
      <c r="F39" s="1"/>
      <c r="G39" s="38">
        <f>'[4]Clarke D.'!$S$39</f>
        <v>0</v>
      </c>
      <c r="H39" s="1"/>
      <c r="I39" s="30"/>
      <c r="J39" s="1"/>
      <c r="K39" s="30"/>
      <c r="L39" s="1"/>
      <c r="M39" s="30"/>
      <c r="N39" s="1"/>
      <c r="O39" s="30"/>
      <c r="P39" s="1"/>
      <c r="Q39" s="30"/>
      <c r="R39" s="1"/>
      <c r="S39" s="34">
        <f t="shared" si="1"/>
        <v>0</v>
      </c>
      <c r="T39" s="1"/>
      <c r="U39" s="30"/>
      <c r="V39" s="1"/>
      <c r="W39" s="34">
        <f t="shared" si="0"/>
        <v>0</v>
      </c>
      <c r="X39" s="17"/>
    </row>
    <row r="40" spans="2:24" ht="15.75" customHeight="1">
      <c r="B40" s="15"/>
      <c r="C40" s="16">
        <v>18</v>
      </c>
      <c r="D40" s="16" t="s">
        <v>130</v>
      </c>
      <c r="E40" s="16"/>
      <c r="F40" s="1"/>
      <c r="G40" s="38">
        <f>'[4]Clarke D.'!$S$40</f>
        <v>0</v>
      </c>
      <c r="H40" s="1"/>
      <c r="I40" s="30"/>
      <c r="J40" s="1"/>
      <c r="K40" s="30"/>
      <c r="L40" s="1"/>
      <c r="M40" s="30"/>
      <c r="N40" s="1"/>
      <c r="O40" s="30"/>
      <c r="P40" s="1"/>
      <c r="Q40" s="30"/>
      <c r="R40" s="1"/>
      <c r="S40" s="34">
        <f t="shared" si="1"/>
        <v>0</v>
      </c>
      <c r="T40" s="1"/>
      <c r="U40" s="30"/>
      <c r="V40" s="1"/>
      <c r="W40" s="34">
        <f>IF(ISNUMBER(S40),S40,0)-IF(ISNUMBER(U40),U40,0)</f>
        <v>0</v>
      </c>
      <c r="X40" s="17"/>
    </row>
    <row r="41" spans="2:24" ht="15.75" customHeight="1">
      <c r="B41" s="15"/>
      <c r="C41" s="16">
        <v>19</v>
      </c>
      <c r="D41" s="16" t="s">
        <v>131</v>
      </c>
      <c r="E41" s="16"/>
      <c r="F41" s="1"/>
      <c r="G41" s="38">
        <f>'[4]Clarke D.'!$S$41</f>
        <v>0</v>
      </c>
      <c r="H41" s="1"/>
      <c r="I41" s="30"/>
      <c r="J41" s="1"/>
      <c r="K41" s="30"/>
      <c r="L41" s="1"/>
      <c r="M41" s="30"/>
      <c r="N41" s="1"/>
      <c r="O41" s="30"/>
      <c r="P41" s="1"/>
      <c r="Q41" s="30"/>
      <c r="R41" s="1"/>
      <c r="S41" s="34">
        <f t="shared" si="1"/>
        <v>0</v>
      </c>
      <c r="T41" s="1"/>
      <c r="U41" s="30"/>
      <c r="V41" s="1"/>
      <c r="W41" s="34">
        <f>IF(ISNUMBER(S41),S41,0)-IF(ISNUMBER(U41),U41,0)</f>
        <v>0</v>
      </c>
      <c r="X41" s="17"/>
    </row>
    <row r="42" spans="2:24" ht="15.75" customHeight="1">
      <c r="B42" s="15"/>
      <c r="C42" s="16">
        <v>20</v>
      </c>
      <c r="D42" s="16" t="s">
        <v>132</v>
      </c>
      <c r="E42" s="16"/>
      <c r="F42" s="1"/>
      <c r="G42" s="38">
        <f>'[4]Clarke D.'!$S$42</f>
        <v>0</v>
      </c>
      <c r="H42" s="1"/>
      <c r="I42" s="30"/>
      <c r="J42" s="1"/>
      <c r="K42" s="30"/>
      <c r="L42" s="1"/>
      <c r="M42" s="30"/>
      <c r="N42" s="1"/>
      <c r="O42" s="30"/>
      <c r="P42" s="1"/>
      <c r="Q42" s="30"/>
      <c r="R42" s="1"/>
      <c r="S42" s="34">
        <f>IF(ISNUMBER(G42),G42,0)+IF(ISNUMBER(I42),I42,0)-IF(ISNUMBER(M42),M42,0)+IF(ISNUMBER(O42),O42,0)-IF(ISNUMBER(Q42),Q42,0)+IF(ISNUMBER(K42),K42,0)</f>
        <v>0</v>
      </c>
      <c r="T42" s="1"/>
      <c r="U42" s="30"/>
      <c r="V42" s="1"/>
      <c r="W42" s="34">
        <f>IF(ISNUMBER(S42),S42,0)-IF(ISNUMBER(U42),U42,0)</f>
        <v>0</v>
      </c>
      <c r="X42" s="17"/>
    </row>
    <row r="43" spans="2:24" ht="15.75" customHeight="1">
      <c r="B43" s="15"/>
      <c r="C43" s="16">
        <v>21</v>
      </c>
      <c r="D43" s="16" t="s">
        <v>133</v>
      </c>
      <c r="E43" s="16"/>
      <c r="F43" s="1"/>
      <c r="G43" s="38">
        <f>'[4]Clarke D.'!$S$43</f>
        <v>53</v>
      </c>
      <c r="H43" s="1"/>
      <c r="I43" s="30"/>
      <c r="J43" s="1"/>
      <c r="K43" s="30"/>
      <c r="L43" s="1"/>
      <c r="M43" s="30">
        <v>5</v>
      </c>
      <c r="N43" s="1"/>
      <c r="O43" s="30"/>
      <c r="P43" s="1"/>
      <c r="Q43" s="30"/>
      <c r="R43" s="1"/>
      <c r="S43" s="34">
        <f>IF(ISNUMBER(G43),G43,0)+IF(ISNUMBER(I43),I43,0)-IF(ISNUMBER(M43),M43,0)+IF(ISNUMBER(O43),O43,0)-IF(ISNUMBER(Q43),Q43,0)+IF(ISNUMBER(K43),K43,0)</f>
        <v>48</v>
      </c>
      <c r="T43" s="1"/>
      <c r="U43" s="30">
        <v>2</v>
      </c>
      <c r="V43" s="1"/>
      <c r="W43" s="34">
        <f>IF(ISNUMBER(S43),S43,0)-IF(ISNUMBER(U43),U43,0)</f>
        <v>46</v>
      </c>
      <c r="X43" s="17"/>
    </row>
    <row r="44" spans="2:24" ht="6" customHeight="1">
      <c r="B44" s="15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7"/>
    </row>
    <row r="45" spans="2:24" ht="13.5" thickBot="1">
      <c r="B45" s="15"/>
      <c r="C45" s="1" t="s">
        <v>7</v>
      </c>
      <c r="D45" s="1"/>
      <c r="E45" s="1"/>
      <c r="F45" s="1"/>
      <c r="G45" s="35">
        <f>SUM(G23:G43)</f>
        <v>425</v>
      </c>
      <c r="H45" s="34"/>
      <c r="I45" s="35">
        <f>SUM(I22:I43)</f>
        <v>22</v>
      </c>
      <c r="J45" s="34"/>
      <c r="K45" s="35">
        <f>SUM(K23:K43)</f>
        <v>0</v>
      </c>
      <c r="L45" s="34"/>
      <c r="M45" s="35">
        <f>SUM(M22:M43)</f>
        <v>21</v>
      </c>
      <c r="N45" s="34"/>
      <c r="O45" s="35">
        <f>SUM(O22:O43)</f>
        <v>1</v>
      </c>
      <c r="P45" s="34"/>
      <c r="Q45" s="35">
        <f>SUM(Q22:Q43)</f>
        <v>1</v>
      </c>
      <c r="R45" s="34"/>
      <c r="S45" s="35">
        <f>SUM(S22:S43)</f>
        <v>426</v>
      </c>
      <c r="T45" s="34"/>
      <c r="U45" s="35">
        <f>SUM(U22:U43)</f>
        <v>8</v>
      </c>
      <c r="V45" s="34"/>
      <c r="W45" s="35">
        <f>SUM(W22:W43)</f>
        <v>418</v>
      </c>
      <c r="X45" s="17"/>
    </row>
    <row r="46" spans="2:24" ht="4.5" customHeight="1" thickTop="1">
      <c r="B46" s="15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7"/>
    </row>
    <row r="47" spans="2:24" ht="11.25" customHeight="1" hidden="1">
      <c r="B47" s="15"/>
      <c r="C47" s="16"/>
      <c r="D47" s="16"/>
      <c r="E47" s="16"/>
      <c r="F47" s="1"/>
      <c r="G47" s="16"/>
      <c r="H47" s="1"/>
      <c r="I47" s="16"/>
      <c r="J47" s="1"/>
      <c r="K47" s="16"/>
      <c r="L47" s="1"/>
      <c r="M47" s="16"/>
      <c r="N47" s="1"/>
      <c r="O47" s="16"/>
      <c r="P47" s="1"/>
      <c r="Q47" s="16"/>
      <c r="R47" s="1"/>
      <c r="S47" s="1">
        <f>G47+I47-M47+O47-Q47</f>
        <v>0</v>
      </c>
      <c r="T47" s="1"/>
      <c r="U47" s="16"/>
      <c r="V47" s="1"/>
      <c r="W47" s="1">
        <f>S47-U47</f>
        <v>0</v>
      </c>
      <c r="X47" s="17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8"/>
    </row>
    <row r="50" ht="12.75">
      <c r="C50" s="2" t="s">
        <v>31</v>
      </c>
    </row>
    <row r="51" spans="14:17" ht="12.75">
      <c r="N51" s="19" t="s">
        <v>42</v>
      </c>
      <c r="Q51" s="20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48" t="s">
        <v>14</v>
      </c>
      <c r="D53" s="48"/>
      <c r="E53" s="48"/>
      <c r="M53" s="1"/>
      <c r="N53" s="19" t="s">
        <v>41</v>
      </c>
      <c r="Q53" s="20"/>
      <c r="T53" s="33"/>
    </row>
    <row r="54" ht="12.75">
      <c r="T54" s="6" t="s">
        <v>12</v>
      </c>
    </row>
    <row r="55" spans="17:23" ht="12.75">
      <c r="Q55" s="21"/>
      <c r="R55" s="22"/>
      <c r="S55" s="22"/>
      <c r="T55" s="22"/>
      <c r="U55" s="22"/>
      <c r="V55" s="22"/>
      <c r="W55" s="23"/>
    </row>
    <row r="56" spans="14:23" ht="12.75">
      <c r="N56" s="19" t="s">
        <v>43</v>
      </c>
      <c r="Q56" s="24"/>
      <c r="R56" s="1"/>
      <c r="S56" s="1"/>
      <c r="T56" s="1"/>
      <c r="U56" s="1"/>
      <c r="V56" s="1"/>
      <c r="W56" s="25"/>
    </row>
    <row r="57" spans="17:23" ht="12.75">
      <c r="Q57" s="26"/>
      <c r="R57" s="27"/>
      <c r="S57" s="27"/>
      <c r="T57" s="27"/>
      <c r="U57" s="27"/>
      <c r="V57" s="27"/>
      <c r="W57" s="28"/>
    </row>
  </sheetData>
  <sheetProtection password="9F1D" sheet="1" objects="1" scenarios="1"/>
  <mergeCells count="7">
    <mergeCell ref="C53:E53"/>
    <mergeCell ref="B2:V2"/>
    <mergeCell ref="B4:V4"/>
    <mergeCell ref="B11:V11"/>
    <mergeCell ref="B13:V13"/>
    <mergeCell ref="B7:V7"/>
    <mergeCell ref="B5:V5"/>
  </mergeCells>
  <printOptions/>
  <pageMargins left="0.4" right="0.41" top="0.36" bottom="0.43" header="0.21" footer="0.3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0"/>
  <dimension ref="B2:X57"/>
  <sheetViews>
    <sheetView showGridLines="0" showZeros="0" zoomScalePageLayoutView="0" workbookViewId="0" topLeftCell="A6">
      <selection activeCell="S32" sqref="S32"/>
    </sheetView>
  </sheetViews>
  <sheetFormatPr defaultColWidth="9.140625" defaultRowHeight="12.75"/>
  <cols>
    <col min="1" max="1" width="2.7109375" style="2" customWidth="1"/>
    <col min="2" max="2" width="1.7109375" style="2" customWidth="1"/>
    <col min="3" max="3" width="2.8515625" style="2" customWidth="1"/>
    <col min="4" max="4" width="8.57421875" style="2" customWidth="1"/>
    <col min="5" max="5" width="10.28125" style="2" customWidth="1"/>
    <col min="6" max="6" width="1.7109375" style="2" customWidth="1"/>
    <col min="7" max="7" width="5.7109375" style="2" customWidth="1"/>
    <col min="8" max="8" width="1.28515625" style="2" customWidth="1"/>
    <col min="9" max="9" width="5.140625" style="2" customWidth="1"/>
    <col min="10" max="10" width="1.28515625" style="2" customWidth="1"/>
    <col min="11" max="11" width="6.8515625" style="2" customWidth="1"/>
    <col min="12" max="12" width="1.28515625" style="2" customWidth="1"/>
    <col min="13" max="13" width="5.7109375" style="2" customWidth="1"/>
    <col min="14" max="14" width="1.28515625" style="2" customWidth="1"/>
    <col min="15" max="15" width="4.421875" style="2" customWidth="1"/>
    <col min="16" max="16" width="1.7109375" style="2" customWidth="1"/>
    <col min="17" max="17" width="8.00390625" style="2" bestFit="1" customWidth="1"/>
    <col min="18" max="18" width="1.7109375" style="2" customWidth="1"/>
    <col min="19" max="19" width="7.00390625" style="2" customWidth="1"/>
    <col min="20" max="20" width="1.7109375" style="2" customWidth="1"/>
    <col min="21" max="21" width="5.57421875" style="2" bestFit="1" customWidth="1"/>
    <col min="22" max="22" width="1.7109375" style="2" customWidth="1"/>
    <col min="23" max="23" width="6.57421875" style="2" customWidth="1"/>
    <col min="24" max="24" width="1.8515625" style="2" customWidth="1"/>
    <col min="25" max="16384" width="9.140625" style="2" customWidth="1"/>
  </cols>
  <sheetData>
    <row r="1" ht="12.75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152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hidden="1"/>
    <row r="9" spans="2:17" ht="15.75">
      <c r="B9" s="3" t="s">
        <v>46</v>
      </c>
      <c r="C9" s="3"/>
      <c r="D9" s="3"/>
      <c r="E9" s="3"/>
      <c r="G9" s="1"/>
      <c r="H9" s="4" t="str">
        <f>Kriminal!H6</f>
        <v>Jannar 2019</v>
      </c>
      <c r="I9" s="1"/>
      <c r="L9" s="1"/>
      <c r="M9" s="1"/>
      <c r="P9" s="1"/>
      <c r="Q9" s="1"/>
    </row>
    <row r="10" ht="3.75" customHeight="1"/>
    <row r="11" spans="2:22" ht="106.5" customHeight="1">
      <c r="B11" s="52" t="s">
        <v>72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ht="6.75" customHeight="1" hidden="1"/>
    <row r="13" spans="2:22" ht="10.5" customHeight="1">
      <c r="B13" s="54" t="s">
        <v>62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74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134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7" t="s">
        <v>135</v>
      </c>
      <c r="K19" s="13"/>
      <c r="L19" s="13"/>
      <c r="M19" s="13" t="s">
        <v>26</v>
      </c>
      <c r="N19" s="13"/>
      <c r="O19" s="32" t="s">
        <v>27</v>
      </c>
      <c r="P19" s="13"/>
      <c r="Q19" s="32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1"/>
      <c r="G23" s="38">
        <f>'[4]Farrugia I.'!$S$23</f>
        <v>0</v>
      </c>
      <c r="H23" s="1"/>
      <c r="I23" s="29"/>
      <c r="J23" s="1"/>
      <c r="K23" s="29"/>
      <c r="L23" s="1"/>
      <c r="M23" s="29"/>
      <c r="N23" s="1"/>
      <c r="O23" s="29"/>
      <c r="P23" s="1"/>
      <c r="Q23" s="29"/>
      <c r="R23" s="1"/>
      <c r="S23" s="34">
        <f>IF(ISNUMBER(G23),G23,0)+IF(ISNUMBER(I23),I23,0)-IF(ISNUMBER(M23),M23,0)+IF(ISNUMBER(O23),O23,0)-IF(ISNUMBER(Q23),Q23,0)+IF(ISNUMBER(K23),K23,0)</f>
        <v>0</v>
      </c>
      <c r="T23" s="1"/>
      <c r="U23" s="29"/>
      <c r="V23" s="1"/>
      <c r="W23" s="34">
        <f>IF(ISNUMBER(S23),S23,0)-IF(ISNUMBER(U23),U23,0)</f>
        <v>0</v>
      </c>
      <c r="X23" s="17"/>
    </row>
    <row r="24" spans="2:24" ht="15.75" customHeight="1">
      <c r="B24" s="15"/>
      <c r="C24" s="16">
        <v>2</v>
      </c>
      <c r="D24" s="16" t="s">
        <v>33</v>
      </c>
      <c r="E24" s="16"/>
      <c r="F24" s="1"/>
      <c r="G24" s="38">
        <f>'[4]Farrugia I.'!$S$24</f>
        <v>105</v>
      </c>
      <c r="H24" s="1"/>
      <c r="I24" s="30">
        <v>4</v>
      </c>
      <c r="J24" s="1"/>
      <c r="K24" s="30"/>
      <c r="L24" s="1"/>
      <c r="M24" s="30">
        <v>1</v>
      </c>
      <c r="N24" s="1"/>
      <c r="O24" s="30"/>
      <c r="P24" s="1"/>
      <c r="Q24" s="30"/>
      <c r="R24" s="1"/>
      <c r="S24" s="34">
        <f>IF(ISNUMBER(G24),G24,0)+IF(ISNUMBER(I24),I24,0)-IF(ISNUMBER(M24),M24,0)+IF(ISNUMBER(O24),O24,0)-IF(ISNUMBER(Q24),Q24,0)+IF(ISNUMBER(K24),K24,0)</f>
        <v>108</v>
      </c>
      <c r="T24" s="1"/>
      <c r="U24" s="30">
        <v>1</v>
      </c>
      <c r="V24" s="1"/>
      <c r="W24" s="34">
        <f aca="true" t="shared" si="0" ref="W24:W39">IF(ISNUMBER(S24),S24,0)-IF(ISNUMBER(U24),U24,0)</f>
        <v>107</v>
      </c>
      <c r="X24" s="17"/>
    </row>
    <row r="25" spans="2:24" ht="15.75" customHeight="1">
      <c r="B25" s="15"/>
      <c r="C25" s="16">
        <v>3</v>
      </c>
      <c r="D25" s="16" t="s">
        <v>19</v>
      </c>
      <c r="E25" s="16"/>
      <c r="F25" s="1"/>
      <c r="G25" s="38">
        <f>'[4]Farrugia I.'!$S$25</f>
        <v>105</v>
      </c>
      <c r="H25" s="1"/>
      <c r="I25" s="30">
        <v>3</v>
      </c>
      <c r="J25" s="1"/>
      <c r="K25" s="30"/>
      <c r="L25" s="1"/>
      <c r="M25" s="30">
        <v>2</v>
      </c>
      <c r="N25" s="1"/>
      <c r="O25" s="30"/>
      <c r="P25" s="1"/>
      <c r="Q25" s="30"/>
      <c r="R25" s="1"/>
      <c r="S25" s="34">
        <f aca="true" t="shared" si="1" ref="S25:S41">IF(ISNUMBER(G25),G25,0)+IF(ISNUMBER(I25),I25,0)-IF(ISNUMBER(M25),M25,0)+IF(ISNUMBER(O25),O25,0)-IF(ISNUMBER(Q25),Q25,0)+IF(ISNUMBER(K25),K25,0)</f>
        <v>106</v>
      </c>
      <c r="T25" s="1"/>
      <c r="U25" s="30"/>
      <c r="V25" s="1"/>
      <c r="W25" s="34">
        <f t="shared" si="0"/>
        <v>106</v>
      </c>
      <c r="X25" s="17"/>
    </row>
    <row r="26" spans="2:24" ht="15.75" customHeight="1">
      <c r="B26" s="15"/>
      <c r="C26" s="16">
        <v>4</v>
      </c>
      <c r="D26" s="16" t="s">
        <v>8</v>
      </c>
      <c r="E26" s="16"/>
      <c r="F26" s="1"/>
      <c r="G26" s="38">
        <f>'[4]Farrugia I.'!$S$26</f>
        <v>60</v>
      </c>
      <c r="H26" s="1"/>
      <c r="I26" s="30">
        <v>1</v>
      </c>
      <c r="J26" s="1"/>
      <c r="K26" s="30"/>
      <c r="L26" s="1"/>
      <c r="M26" s="30">
        <v>5</v>
      </c>
      <c r="N26" s="1"/>
      <c r="O26" s="30"/>
      <c r="P26" s="1"/>
      <c r="Q26" s="30"/>
      <c r="R26" s="1"/>
      <c r="S26" s="34">
        <f>IF(ISNUMBER(G26),G26,0)+IF(ISNUMBER(I26),I26,0)-IF(ISNUMBER(M26),M26,0)+IF(ISNUMBER(O26),O26,0)-IF(ISNUMBER(Q26),Q26,0)+IF(ISNUMBER(K26),K26,0)</f>
        <v>56</v>
      </c>
      <c r="T26" s="1"/>
      <c r="U26" s="30"/>
      <c r="V26" s="1"/>
      <c r="W26" s="34">
        <f t="shared" si="0"/>
        <v>56</v>
      </c>
      <c r="X26" s="17"/>
    </row>
    <row r="27" spans="2:24" ht="15.75" customHeight="1">
      <c r="B27" s="15"/>
      <c r="C27" s="16">
        <v>5</v>
      </c>
      <c r="D27" s="16" t="s">
        <v>71</v>
      </c>
      <c r="E27" s="16"/>
      <c r="F27" s="1"/>
      <c r="G27" s="38">
        <f>'[4]Farrugia I.'!$S$27</f>
        <v>0</v>
      </c>
      <c r="H27" s="1"/>
      <c r="I27" s="30"/>
      <c r="J27" s="1"/>
      <c r="K27" s="30"/>
      <c r="L27" s="1"/>
      <c r="M27" s="30"/>
      <c r="N27" s="1"/>
      <c r="O27" s="30"/>
      <c r="P27" s="1"/>
      <c r="Q27" s="30"/>
      <c r="R27" s="1"/>
      <c r="S27" s="34">
        <f t="shared" si="1"/>
        <v>0</v>
      </c>
      <c r="T27" s="1"/>
      <c r="U27" s="30"/>
      <c r="V27" s="1"/>
      <c r="W27" s="34">
        <f t="shared" si="0"/>
        <v>0</v>
      </c>
      <c r="X27" s="17"/>
    </row>
    <row r="28" spans="2:24" ht="15.75" customHeight="1">
      <c r="B28" s="15"/>
      <c r="C28" s="16">
        <v>6</v>
      </c>
      <c r="D28" s="16" t="s">
        <v>34</v>
      </c>
      <c r="E28" s="16"/>
      <c r="F28" s="1"/>
      <c r="G28" s="38">
        <f>'[4]Farrugia I.'!$S$28</f>
        <v>0</v>
      </c>
      <c r="H28" s="1"/>
      <c r="I28" s="30"/>
      <c r="J28" s="1"/>
      <c r="K28" s="30"/>
      <c r="L28" s="1"/>
      <c r="M28" s="30"/>
      <c r="N28" s="1"/>
      <c r="O28" s="30"/>
      <c r="P28" s="1"/>
      <c r="Q28" s="30"/>
      <c r="R28" s="1"/>
      <c r="S28" s="34">
        <f t="shared" si="1"/>
        <v>0</v>
      </c>
      <c r="T28" s="1"/>
      <c r="U28" s="30"/>
      <c r="V28" s="1"/>
      <c r="W28" s="34">
        <f t="shared" si="0"/>
        <v>0</v>
      </c>
      <c r="X28" s="17"/>
    </row>
    <row r="29" spans="2:24" ht="15.75" customHeight="1">
      <c r="B29" s="15"/>
      <c r="C29" s="16">
        <v>7</v>
      </c>
      <c r="D29" s="16" t="s">
        <v>9</v>
      </c>
      <c r="E29" s="16"/>
      <c r="F29" s="1"/>
      <c r="G29" s="38">
        <f>'[4]Farrugia I.'!$S$29</f>
        <v>0</v>
      </c>
      <c r="H29" s="1"/>
      <c r="I29" s="30"/>
      <c r="J29" s="1"/>
      <c r="K29" s="30"/>
      <c r="L29" s="1"/>
      <c r="M29" s="30"/>
      <c r="N29" s="1"/>
      <c r="O29" s="30"/>
      <c r="P29" s="1"/>
      <c r="Q29" s="30"/>
      <c r="R29" s="1"/>
      <c r="S29" s="34">
        <f t="shared" si="1"/>
        <v>0</v>
      </c>
      <c r="T29" s="1"/>
      <c r="U29" s="30"/>
      <c r="V29" s="1"/>
      <c r="W29" s="34">
        <f t="shared" si="0"/>
        <v>0</v>
      </c>
      <c r="X29" s="17"/>
    </row>
    <row r="30" spans="2:24" ht="15.75" customHeight="1">
      <c r="B30" s="15"/>
      <c r="C30" s="16">
        <v>8</v>
      </c>
      <c r="D30" s="16" t="s">
        <v>35</v>
      </c>
      <c r="E30" s="16"/>
      <c r="F30" s="1"/>
      <c r="G30" s="38">
        <f>'[4]Farrugia I.'!$S$30</f>
        <v>0</v>
      </c>
      <c r="H30" s="1"/>
      <c r="I30" s="30"/>
      <c r="J30" s="1"/>
      <c r="K30" s="30"/>
      <c r="L30" s="1"/>
      <c r="M30" s="30"/>
      <c r="N30" s="1"/>
      <c r="O30" s="30"/>
      <c r="P30" s="1"/>
      <c r="Q30" s="30"/>
      <c r="R30" s="1"/>
      <c r="S30" s="34">
        <f t="shared" si="1"/>
        <v>0</v>
      </c>
      <c r="T30" s="1"/>
      <c r="U30" s="30"/>
      <c r="V30" s="1"/>
      <c r="W30" s="34">
        <f t="shared" si="0"/>
        <v>0</v>
      </c>
      <c r="X30" s="17"/>
    </row>
    <row r="31" spans="2:24" ht="15.75" customHeight="1">
      <c r="B31" s="15"/>
      <c r="C31" s="16">
        <v>9</v>
      </c>
      <c r="D31" s="16" t="s">
        <v>36</v>
      </c>
      <c r="E31" s="16"/>
      <c r="F31" s="1"/>
      <c r="G31" s="38">
        <f>'[4]Farrugia I.'!$S$31</f>
        <v>0</v>
      </c>
      <c r="H31" s="1"/>
      <c r="I31" s="30"/>
      <c r="J31" s="1"/>
      <c r="K31" s="30"/>
      <c r="L31" s="1"/>
      <c r="M31" s="30"/>
      <c r="N31" s="1"/>
      <c r="O31" s="30"/>
      <c r="P31" s="1"/>
      <c r="Q31" s="30"/>
      <c r="R31" s="1"/>
      <c r="S31" s="34">
        <f t="shared" si="1"/>
        <v>0</v>
      </c>
      <c r="T31" s="1"/>
      <c r="U31" s="30"/>
      <c r="V31" s="1"/>
      <c r="W31" s="34">
        <f t="shared" si="0"/>
        <v>0</v>
      </c>
      <c r="X31" s="17"/>
    </row>
    <row r="32" spans="2:24" ht="15.75" customHeight="1">
      <c r="B32" s="15"/>
      <c r="C32" s="16">
        <v>10</v>
      </c>
      <c r="D32" s="16" t="s">
        <v>37</v>
      </c>
      <c r="E32" s="16"/>
      <c r="F32" s="1"/>
      <c r="G32" s="38">
        <f>'[4]Farrugia I.'!$S$32</f>
        <v>0</v>
      </c>
      <c r="H32" s="1"/>
      <c r="I32" s="30"/>
      <c r="J32" s="1"/>
      <c r="K32" s="30"/>
      <c r="L32" s="1"/>
      <c r="M32" s="30"/>
      <c r="N32" s="1"/>
      <c r="O32" s="30"/>
      <c r="P32" s="1"/>
      <c r="Q32" s="30"/>
      <c r="R32" s="1"/>
      <c r="S32" s="34">
        <f t="shared" si="1"/>
        <v>0</v>
      </c>
      <c r="T32" s="1"/>
      <c r="U32" s="30"/>
      <c r="V32" s="1"/>
      <c r="W32" s="34">
        <f t="shared" si="0"/>
        <v>0</v>
      </c>
      <c r="X32" s="17"/>
    </row>
    <row r="33" spans="2:24" ht="15.75" customHeight="1">
      <c r="B33" s="15"/>
      <c r="C33" s="16">
        <v>11</v>
      </c>
      <c r="D33" s="16" t="s">
        <v>38</v>
      </c>
      <c r="E33" s="16"/>
      <c r="F33" s="1"/>
      <c r="G33" s="38">
        <f>'[4]Farrugia I.'!$S$33</f>
        <v>0</v>
      </c>
      <c r="H33" s="1"/>
      <c r="I33" s="30"/>
      <c r="J33" s="1"/>
      <c r="K33" s="30"/>
      <c r="L33" s="1"/>
      <c r="M33" s="30"/>
      <c r="N33" s="1"/>
      <c r="O33" s="30"/>
      <c r="P33" s="1"/>
      <c r="Q33" s="30"/>
      <c r="R33" s="1"/>
      <c r="S33" s="34">
        <f t="shared" si="1"/>
        <v>0</v>
      </c>
      <c r="T33" s="1"/>
      <c r="U33" s="30"/>
      <c r="V33" s="1"/>
      <c r="W33" s="34">
        <f t="shared" si="0"/>
        <v>0</v>
      </c>
      <c r="X33" s="17"/>
    </row>
    <row r="34" spans="2:24" ht="15.75" customHeight="1">
      <c r="B34" s="15"/>
      <c r="C34" s="16">
        <v>12</v>
      </c>
      <c r="D34" s="16" t="s">
        <v>39</v>
      </c>
      <c r="E34" s="16"/>
      <c r="F34" s="1"/>
      <c r="G34" s="38">
        <f>'[4]Farrugia I.'!$S$34</f>
        <v>0</v>
      </c>
      <c r="H34" s="1"/>
      <c r="I34" s="30"/>
      <c r="J34" s="1"/>
      <c r="K34" s="30"/>
      <c r="L34" s="1"/>
      <c r="M34" s="30"/>
      <c r="N34" s="1"/>
      <c r="O34" s="30"/>
      <c r="P34" s="1"/>
      <c r="Q34" s="30"/>
      <c r="R34" s="1"/>
      <c r="S34" s="34">
        <f t="shared" si="1"/>
        <v>0</v>
      </c>
      <c r="T34" s="1"/>
      <c r="U34" s="30"/>
      <c r="V34" s="1"/>
      <c r="W34" s="34">
        <f t="shared" si="0"/>
        <v>0</v>
      </c>
      <c r="X34" s="17"/>
    </row>
    <row r="35" spans="2:24" ht="15.75" customHeight="1">
      <c r="B35" s="15"/>
      <c r="C35" s="16">
        <v>13</v>
      </c>
      <c r="D35" s="16" t="s">
        <v>40</v>
      </c>
      <c r="E35" s="16"/>
      <c r="F35" s="1"/>
      <c r="G35" s="38">
        <f>'[4]Farrugia I.'!$S$35</f>
        <v>0</v>
      </c>
      <c r="H35" s="1"/>
      <c r="I35" s="30"/>
      <c r="J35" s="1"/>
      <c r="K35" s="30"/>
      <c r="L35" s="1"/>
      <c r="M35" s="30"/>
      <c r="N35" s="1"/>
      <c r="O35" s="30"/>
      <c r="P35" s="1"/>
      <c r="Q35" s="30"/>
      <c r="R35" s="1"/>
      <c r="S35" s="34">
        <f t="shared" si="1"/>
        <v>0</v>
      </c>
      <c r="T35" s="1"/>
      <c r="U35" s="30"/>
      <c r="V35" s="1"/>
      <c r="W35" s="34">
        <f t="shared" si="0"/>
        <v>0</v>
      </c>
      <c r="X35" s="17"/>
    </row>
    <row r="36" spans="2:24" ht="15.75" customHeight="1">
      <c r="B36" s="15"/>
      <c r="C36" s="16">
        <v>14</v>
      </c>
      <c r="D36" s="16" t="s">
        <v>20</v>
      </c>
      <c r="E36" s="16"/>
      <c r="F36" s="1"/>
      <c r="G36" s="38">
        <f>'[4]Farrugia I.'!$S$36</f>
        <v>259</v>
      </c>
      <c r="H36" s="1"/>
      <c r="I36" s="30">
        <v>32</v>
      </c>
      <c r="J36" s="1"/>
      <c r="K36" s="30"/>
      <c r="L36" s="1"/>
      <c r="M36" s="30">
        <v>43</v>
      </c>
      <c r="N36" s="1"/>
      <c r="O36" s="30"/>
      <c r="P36" s="1"/>
      <c r="Q36" s="30"/>
      <c r="R36" s="1"/>
      <c r="S36" s="34">
        <f t="shared" si="1"/>
        <v>248</v>
      </c>
      <c r="T36" s="1"/>
      <c r="U36" s="30"/>
      <c r="V36" s="1"/>
      <c r="W36" s="34">
        <f>IF(ISNUMBER(S36),S36,0)-IF(ISNUMBER(U36),U36,0)</f>
        <v>248</v>
      </c>
      <c r="X36" s="17"/>
    </row>
    <row r="37" spans="2:24" ht="15.75" customHeight="1">
      <c r="B37" s="15"/>
      <c r="C37" s="16">
        <v>15</v>
      </c>
      <c r="D37" s="16" t="s">
        <v>63</v>
      </c>
      <c r="E37" s="16"/>
      <c r="F37" s="1"/>
      <c r="G37" s="38">
        <f>'[4]Farrugia I.'!$S$37</f>
        <v>0</v>
      </c>
      <c r="H37" s="1"/>
      <c r="I37" s="30"/>
      <c r="J37" s="1"/>
      <c r="K37" s="30"/>
      <c r="L37" s="1"/>
      <c r="M37" s="30"/>
      <c r="N37" s="1"/>
      <c r="O37" s="30"/>
      <c r="P37" s="1"/>
      <c r="Q37" s="30"/>
      <c r="R37" s="1"/>
      <c r="S37" s="34">
        <f>IF(ISNUMBER(G37),G37,0)+IF(ISNUMBER(I37),I37,0)-IF(ISNUMBER(M37),M37,0)+IF(ISNUMBER(O37),O37,0)-IF(ISNUMBER(Q37),Q37,0)+IF(ISNUMBER(K37),K37,0)</f>
        <v>0</v>
      </c>
      <c r="T37" s="1"/>
      <c r="U37" s="30"/>
      <c r="V37" s="1"/>
      <c r="W37" s="34">
        <f t="shared" si="0"/>
        <v>0</v>
      </c>
      <c r="X37" s="17"/>
    </row>
    <row r="38" spans="2:24" ht="15.75" customHeight="1">
      <c r="B38" s="15"/>
      <c r="C38" s="16">
        <v>16</v>
      </c>
      <c r="D38" s="16" t="s">
        <v>64</v>
      </c>
      <c r="E38" s="16"/>
      <c r="F38" s="1"/>
      <c r="G38" s="38">
        <f>'[4]Farrugia I.'!$S$38</f>
        <v>0</v>
      </c>
      <c r="H38" s="1"/>
      <c r="I38" s="30"/>
      <c r="J38" s="1"/>
      <c r="K38" s="30"/>
      <c r="L38" s="1"/>
      <c r="M38" s="30"/>
      <c r="N38" s="1"/>
      <c r="O38" s="30"/>
      <c r="P38" s="1"/>
      <c r="Q38" s="30"/>
      <c r="R38" s="1"/>
      <c r="S38" s="34">
        <f t="shared" si="1"/>
        <v>0</v>
      </c>
      <c r="T38" s="1"/>
      <c r="U38" s="30"/>
      <c r="V38" s="1"/>
      <c r="W38" s="34">
        <f>IF(ISNUMBER(S38),S38,0)-IF(ISNUMBER(U38),U38,0)</f>
        <v>0</v>
      </c>
      <c r="X38" s="17"/>
    </row>
    <row r="39" spans="2:24" ht="15.75" customHeight="1">
      <c r="B39" s="15"/>
      <c r="C39" s="16">
        <v>17</v>
      </c>
      <c r="D39" s="16" t="s">
        <v>65</v>
      </c>
      <c r="E39" s="16"/>
      <c r="F39" s="1"/>
      <c r="G39" s="38">
        <f>'[4]Farrugia I.'!$S$39</f>
        <v>0</v>
      </c>
      <c r="H39" s="1"/>
      <c r="I39" s="30"/>
      <c r="J39" s="1"/>
      <c r="K39" s="30"/>
      <c r="L39" s="1"/>
      <c r="M39" s="30"/>
      <c r="N39" s="1"/>
      <c r="O39" s="30"/>
      <c r="P39" s="1"/>
      <c r="Q39" s="30"/>
      <c r="R39" s="1"/>
      <c r="S39" s="34">
        <f t="shared" si="1"/>
        <v>0</v>
      </c>
      <c r="T39" s="1"/>
      <c r="U39" s="30"/>
      <c r="V39" s="1"/>
      <c r="W39" s="34">
        <f t="shared" si="0"/>
        <v>0</v>
      </c>
      <c r="X39" s="17"/>
    </row>
    <row r="40" spans="2:24" ht="15.75" customHeight="1">
      <c r="B40" s="15"/>
      <c r="C40" s="16">
        <v>18</v>
      </c>
      <c r="D40" s="16" t="s">
        <v>130</v>
      </c>
      <c r="E40" s="16"/>
      <c r="F40" s="1"/>
      <c r="G40" s="38">
        <f>'[4]Farrugia I.'!$S$40</f>
        <v>0</v>
      </c>
      <c r="H40" s="1"/>
      <c r="I40" s="30"/>
      <c r="J40" s="1"/>
      <c r="K40" s="30"/>
      <c r="L40" s="1"/>
      <c r="M40" s="30"/>
      <c r="N40" s="1"/>
      <c r="O40" s="30"/>
      <c r="P40" s="1"/>
      <c r="Q40" s="30"/>
      <c r="R40" s="1"/>
      <c r="S40" s="34">
        <f t="shared" si="1"/>
        <v>0</v>
      </c>
      <c r="T40" s="1"/>
      <c r="U40" s="30"/>
      <c r="V40" s="1"/>
      <c r="W40" s="34">
        <f>IF(ISNUMBER(S40),S40,0)-IF(ISNUMBER(U40),U40,0)</f>
        <v>0</v>
      </c>
      <c r="X40" s="17"/>
    </row>
    <row r="41" spans="2:24" ht="15.75" customHeight="1">
      <c r="B41" s="15"/>
      <c r="C41" s="16">
        <v>19</v>
      </c>
      <c r="D41" s="16" t="s">
        <v>131</v>
      </c>
      <c r="E41" s="16"/>
      <c r="F41" s="1"/>
      <c r="G41" s="38">
        <f>'[4]Farrugia I.'!$S$41</f>
        <v>0</v>
      </c>
      <c r="H41" s="1"/>
      <c r="I41" s="30"/>
      <c r="J41" s="1"/>
      <c r="K41" s="30"/>
      <c r="L41" s="1"/>
      <c r="M41" s="30"/>
      <c r="N41" s="1"/>
      <c r="O41" s="30"/>
      <c r="P41" s="1"/>
      <c r="Q41" s="30"/>
      <c r="R41" s="1"/>
      <c r="S41" s="34">
        <f t="shared" si="1"/>
        <v>0</v>
      </c>
      <c r="T41" s="1"/>
      <c r="U41" s="30"/>
      <c r="V41" s="1"/>
      <c r="W41" s="34">
        <f>IF(ISNUMBER(S41),S41,0)-IF(ISNUMBER(U41),U41,0)</f>
        <v>0</v>
      </c>
      <c r="X41" s="17"/>
    </row>
    <row r="42" spans="2:24" ht="15.75" customHeight="1">
      <c r="B42" s="15"/>
      <c r="C42" s="16">
        <v>20</v>
      </c>
      <c r="D42" s="16" t="s">
        <v>132</v>
      </c>
      <c r="E42" s="16"/>
      <c r="F42" s="1"/>
      <c r="G42" s="38">
        <f>'[4]Farrugia I.'!$S$42</f>
        <v>0</v>
      </c>
      <c r="H42" s="1"/>
      <c r="I42" s="30"/>
      <c r="J42" s="1"/>
      <c r="K42" s="30"/>
      <c r="L42" s="1"/>
      <c r="M42" s="30"/>
      <c r="N42" s="1"/>
      <c r="O42" s="30"/>
      <c r="P42" s="1"/>
      <c r="Q42" s="30"/>
      <c r="R42" s="1"/>
      <c r="S42" s="34">
        <f>IF(ISNUMBER(G42),G42,0)+IF(ISNUMBER(I42),I42,0)-IF(ISNUMBER(M42),M42,0)+IF(ISNUMBER(O42),O42,0)-IF(ISNUMBER(Q42),Q42,0)+IF(ISNUMBER(K42),K42,0)</f>
        <v>0</v>
      </c>
      <c r="T42" s="1"/>
      <c r="U42" s="30"/>
      <c r="V42" s="1"/>
      <c r="W42" s="34">
        <f>IF(ISNUMBER(S42),S42,0)-IF(ISNUMBER(U42),U42,0)</f>
        <v>0</v>
      </c>
      <c r="X42" s="17"/>
    </row>
    <row r="43" spans="2:24" ht="15.75" customHeight="1">
      <c r="B43" s="15"/>
      <c r="C43" s="16">
        <v>21</v>
      </c>
      <c r="D43" s="16" t="s">
        <v>133</v>
      </c>
      <c r="E43" s="16"/>
      <c r="F43" s="1"/>
      <c r="G43" s="38">
        <f>'[4]Farrugia I.'!$S$43</f>
        <v>566</v>
      </c>
      <c r="H43" s="1"/>
      <c r="I43" s="30">
        <v>4</v>
      </c>
      <c r="J43" s="1"/>
      <c r="K43" s="30"/>
      <c r="L43" s="1"/>
      <c r="M43" s="30">
        <v>1</v>
      </c>
      <c r="N43" s="1"/>
      <c r="O43" s="30"/>
      <c r="P43" s="1"/>
      <c r="Q43" s="30"/>
      <c r="R43" s="1"/>
      <c r="S43" s="34">
        <f>IF(ISNUMBER(G43),G43,0)+IF(ISNUMBER(I43),I43,0)-IF(ISNUMBER(M43),M43,0)+IF(ISNUMBER(O43),O43,0)-IF(ISNUMBER(Q43),Q43,0)+IF(ISNUMBER(K43),K43,0)</f>
        <v>569</v>
      </c>
      <c r="T43" s="1"/>
      <c r="U43" s="30"/>
      <c r="V43" s="1"/>
      <c r="W43" s="34">
        <f>IF(ISNUMBER(S43),S43,0)-IF(ISNUMBER(U43),U43,0)</f>
        <v>569</v>
      </c>
      <c r="X43" s="17"/>
    </row>
    <row r="44" spans="2:24" ht="6" customHeight="1">
      <c r="B44" s="15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7"/>
    </row>
    <row r="45" spans="2:24" ht="13.5" thickBot="1">
      <c r="B45" s="15"/>
      <c r="C45" s="1" t="s">
        <v>7</v>
      </c>
      <c r="D45" s="1"/>
      <c r="E45" s="1"/>
      <c r="F45" s="1"/>
      <c r="G45" s="35">
        <f>SUM(G23:G43)</f>
        <v>1095</v>
      </c>
      <c r="H45" s="34"/>
      <c r="I45" s="35">
        <f>SUM(I22:I43)</f>
        <v>44</v>
      </c>
      <c r="J45" s="34"/>
      <c r="K45" s="35">
        <f>SUM(K23:K43)</f>
        <v>0</v>
      </c>
      <c r="L45" s="34"/>
      <c r="M45" s="35">
        <f>SUM(M22:M43)</f>
        <v>52</v>
      </c>
      <c r="N45" s="34"/>
      <c r="O45" s="35">
        <f>SUM(O22:O43)</f>
        <v>0</v>
      </c>
      <c r="P45" s="34"/>
      <c r="Q45" s="35">
        <f>SUM(Q22:Q43)</f>
        <v>0</v>
      </c>
      <c r="R45" s="34"/>
      <c r="S45" s="35">
        <f>SUM(S22:S43)</f>
        <v>1087</v>
      </c>
      <c r="T45" s="34"/>
      <c r="U45" s="35">
        <f>SUM(U22:U43)</f>
        <v>1</v>
      </c>
      <c r="V45" s="34"/>
      <c r="W45" s="35">
        <f>SUM(W22:W43)</f>
        <v>1086</v>
      </c>
      <c r="X45" s="17"/>
    </row>
    <row r="46" spans="2:24" ht="4.5" customHeight="1" thickTop="1">
      <c r="B46" s="15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7"/>
    </row>
    <row r="47" spans="2:24" ht="11.25" customHeight="1" hidden="1">
      <c r="B47" s="15"/>
      <c r="C47" s="16"/>
      <c r="D47" s="16"/>
      <c r="E47" s="16"/>
      <c r="F47" s="1"/>
      <c r="G47" s="16"/>
      <c r="H47" s="1"/>
      <c r="I47" s="16"/>
      <c r="J47" s="1"/>
      <c r="K47" s="16"/>
      <c r="L47" s="1"/>
      <c r="M47" s="16"/>
      <c r="N47" s="1"/>
      <c r="O47" s="16"/>
      <c r="P47" s="1"/>
      <c r="Q47" s="16"/>
      <c r="R47" s="1"/>
      <c r="S47" s="1">
        <f>G47+I47-M47+O47-Q47</f>
        <v>0</v>
      </c>
      <c r="T47" s="1"/>
      <c r="U47" s="16"/>
      <c r="V47" s="1"/>
      <c r="W47" s="1">
        <f>S47-U47</f>
        <v>0</v>
      </c>
      <c r="X47" s="17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8"/>
    </row>
    <row r="49" ht="12.75">
      <c r="G49" s="41"/>
    </row>
    <row r="50" ht="12.75">
      <c r="C50" s="2" t="s">
        <v>31</v>
      </c>
    </row>
    <row r="51" spans="14:17" ht="12.75">
      <c r="N51" s="19" t="s">
        <v>42</v>
      </c>
      <c r="Q51" s="20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48" t="s">
        <v>14</v>
      </c>
      <c r="D53" s="48"/>
      <c r="E53" s="48"/>
      <c r="M53" s="1"/>
      <c r="N53" s="19" t="s">
        <v>41</v>
      </c>
      <c r="Q53" s="20"/>
      <c r="T53" s="33"/>
    </row>
    <row r="54" ht="12.75">
      <c r="T54" s="6" t="s">
        <v>12</v>
      </c>
    </row>
    <row r="55" spans="17:23" ht="12.75">
      <c r="Q55" s="21"/>
      <c r="R55" s="22"/>
      <c r="S55" s="22"/>
      <c r="T55" s="22"/>
      <c r="U55" s="22"/>
      <c r="V55" s="22"/>
      <c r="W55" s="23"/>
    </row>
    <row r="56" spans="14:23" ht="12.75">
      <c r="N56" s="19" t="s">
        <v>43</v>
      </c>
      <c r="Q56" s="24"/>
      <c r="R56" s="1"/>
      <c r="S56" s="1"/>
      <c r="T56" s="1"/>
      <c r="U56" s="1"/>
      <c r="V56" s="1"/>
      <c r="W56" s="25"/>
    </row>
    <row r="57" spans="17:23" ht="12.75">
      <c r="Q57" s="26"/>
      <c r="R57" s="27"/>
      <c r="S57" s="27"/>
      <c r="T57" s="27"/>
      <c r="U57" s="27"/>
      <c r="V57" s="27"/>
      <c r="W57" s="28"/>
    </row>
  </sheetData>
  <sheetProtection password="9F1D" sheet="1" objects="1" scenarios="1"/>
  <mergeCells count="7">
    <mergeCell ref="C53:E53"/>
    <mergeCell ref="B2:V2"/>
    <mergeCell ref="B4:V4"/>
    <mergeCell ref="B11:V11"/>
    <mergeCell ref="B13:V13"/>
    <mergeCell ref="B7:V7"/>
    <mergeCell ref="B5:V5"/>
  </mergeCells>
  <printOptions/>
  <pageMargins left="0.33" right="0.47" top="0.42" bottom="0.39" header="0.35" footer="0.31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1"/>
  <dimension ref="B2:X57"/>
  <sheetViews>
    <sheetView showGridLines="0" showZeros="0" zoomScalePageLayoutView="0" workbookViewId="0" topLeftCell="A19">
      <selection activeCell="S32" sqref="S32"/>
    </sheetView>
  </sheetViews>
  <sheetFormatPr defaultColWidth="9.140625" defaultRowHeight="12.75"/>
  <cols>
    <col min="1" max="1" width="2.7109375" style="2" customWidth="1"/>
    <col min="2" max="2" width="1.7109375" style="2" customWidth="1"/>
    <col min="3" max="3" width="2.8515625" style="2" customWidth="1"/>
    <col min="4" max="4" width="8.57421875" style="2" customWidth="1"/>
    <col min="5" max="5" width="10.140625" style="2" customWidth="1"/>
    <col min="6" max="6" width="1.7109375" style="2" customWidth="1"/>
    <col min="7" max="7" width="5.8515625" style="2" bestFit="1" customWidth="1"/>
    <col min="8" max="8" width="0.9921875" style="2" customWidth="1"/>
    <col min="9" max="9" width="4.8515625" style="2" customWidth="1"/>
    <col min="10" max="10" width="1.28515625" style="2" customWidth="1"/>
    <col min="11" max="11" width="7.57421875" style="2" customWidth="1"/>
    <col min="12" max="12" width="1.28515625" style="2" customWidth="1"/>
    <col min="13" max="13" width="3.7109375" style="2" customWidth="1"/>
    <col min="14" max="14" width="1.28515625" style="2" customWidth="1"/>
    <col min="15" max="15" width="5.140625" style="2" customWidth="1"/>
    <col min="16" max="16" width="1.7109375" style="2" customWidth="1"/>
    <col min="17" max="17" width="8.00390625" style="2" bestFit="1" customWidth="1"/>
    <col min="18" max="18" width="1.7109375" style="2" customWidth="1"/>
    <col min="19" max="19" width="5.7109375" style="2" customWidth="1"/>
    <col min="20" max="20" width="1.7109375" style="2" customWidth="1"/>
    <col min="21" max="21" width="5.57421875" style="2" bestFit="1" customWidth="1"/>
    <col min="22" max="22" width="1.7109375" style="2" customWidth="1"/>
    <col min="23" max="23" width="6.28125" style="2" customWidth="1"/>
    <col min="24" max="24" width="1.421875" style="2" customWidth="1"/>
    <col min="25" max="16384" width="9.140625" style="2" customWidth="1"/>
  </cols>
  <sheetData>
    <row r="1" ht="12.75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180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hidden="1"/>
    <row r="9" spans="2:17" ht="15.75">
      <c r="B9" s="3" t="s">
        <v>46</v>
      </c>
      <c r="C9" s="3"/>
      <c r="D9" s="3"/>
      <c r="E9" s="3"/>
      <c r="G9" s="1"/>
      <c r="H9" s="4" t="str">
        <f>Kriminal!H6</f>
        <v>Jannar 2019</v>
      </c>
      <c r="I9" s="1"/>
      <c r="L9" s="1"/>
      <c r="M9" s="1"/>
      <c r="P9" s="1"/>
      <c r="Q9" s="1"/>
    </row>
    <row r="10" ht="3.75" customHeight="1"/>
    <row r="11" spans="2:22" ht="106.5" customHeight="1">
      <c r="B11" s="52" t="s">
        <v>72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ht="6.75" customHeight="1" hidden="1"/>
    <row r="13" spans="2:22" ht="10.5" customHeight="1">
      <c r="B13" s="54" t="s">
        <v>62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74</v>
      </c>
    </row>
    <row r="16" ht="7.5" customHeight="1">
      <c r="R16" s="6"/>
    </row>
    <row r="17" ht="7.5" customHeight="1">
      <c r="R17" s="6"/>
    </row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134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7" t="s">
        <v>135</v>
      </c>
      <c r="K19" s="13"/>
      <c r="L19" s="13"/>
      <c r="M19" s="13" t="s">
        <v>26</v>
      </c>
      <c r="N19" s="13"/>
      <c r="O19" s="32" t="s">
        <v>27</v>
      </c>
      <c r="P19" s="13"/>
      <c r="Q19" s="32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1"/>
      <c r="G23" s="38">
        <f>'[4]M. Vella'!$S$23</f>
        <v>0</v>
      </c>
      <c r="H23" s="1"/>
      <c r="I23" s="29"/>
      <c r="J23" s="1"/>
      <c r="K23" s="29"/>
      <c r="L23" s="1"/>
      <c r="M23" s="29"/>
      <c r="N23" s="1"/>
      <c r="O23" s="29"/>
      <c r="P23" s="1"/>
      <c r="Q23" s="29"/>
      <c r="R23" s="1"/>
      <c r="S23" s="34">
        <f>IF(ISNUMBER(G23),G23,0)+IF(ISNUMBER(I23),I23,0)-IF(ISNUMBER(M23),M23,0)+IF(ISNUMBER(O23),O23,0)-IF(ISNUMBER(Q23),Q23,0)+IF(ISNUMBER(K23),K23,0)</f>
        <v>0</v>
      </c>
      <c r="T23" s="1"/>
      <c r="U23" s="29"/>
      <c r="V23" s="1"/>
      <c r="W23" s="34">
        <f>IF(ISNUMBER(S23),S23,0)-IF(ISNUMBER(U23),U23,0)</f>
        <v>0</v>
      </c>
      <c r="X23" s="17"/>
    </row>
    <row r="24" spans="2:24" ht="15.75" customHeight="1">
      <c r="B24" s="15"/>
      <c r="C24" s="16">
        <v>2</v>
      </c>
      <c r="D24" s="16" t="s">
        <v>33</v>
      </c>
      <c r="E24" s="16"/>
      <c r="F24" s="1"/>
      <c r="G24" s="38">
        <f>'[4]M. Vella'!$S$24</f>
        <v>71</v>
      </c>
      <c r="H24" s="1"/>
      <c r="I24" s="30">
        <v>6</v>
      </c>
      <c r="J24" s="1"/>
      <c r="K24" s="30"/>
      <c r="L24" s="1"/>
      <c r="M24" s="30">
        <v>4</v>
      </c>
      <c r="N24" s="1"/>
      <c r="O24" s="30"/>
      <c r="P24" s="1"/>
      <c r="Q24" s="30"/>
      <c r="R24" s="1"/>
      <c r="S24" s="34">
        <f>IF(ISNUMBER(G24),G24,0)+IF(ISNUMBER(I24),I24,0)-IF(ISNUMBER(M24),M24,0)+IF(ISNUMBER(O24),O24,0)-IF(ISNUMBER(Q24),Q24,0)+IF(ISNUMBER(K24),K24,0)</f>
        <v>73</v>
      </c>
      <c r="T24" s="1"/>
      <c r="U24" s="30">
        <v>7</v>
      </c>
      <c r="V24" s="1"/>
      <c r="W24" s="34">
        <f aca="true" t="shared" si="0" ref="W24:W39">IF(ISNUMBER(S24),S24,0)-IF(ISNUMBER(U24),U24,0)</f>
        <v>66</v>
      </c>
      <c r="X24" s="17"/>
    </row>
    <row r="25" spans="2:24" ht="15.75" customHeight="1">
      <c r="B25" s="15"/>
      <c r="C25" s="16">
        <v>3</v>
      </c>
      <c r="D25" s="16" t="s">
        <v>19</v>
      </c>
      <c r="E25" s="16"/>
      <c r="F25" s="1"/>
      <c r="G25" s="38">
        <f>'[4]M. Vella'!$S$25</f>
        <v>79</v>
      </c>
      <c r="H25" s="1"/>
      <c r="I25" s="30">
        <v>4</v>
      </c>
      <c r="J25" s="1"/>
      <c r="K25" s="30"/>
      <c r="L25" s="1"/>
      <c r="M25" s="30">
        <v>7</v>
      </c>
      <c r="N25" s="1"/>
      <c r="O25" s="30"/>
      <c r="P25" s="1"/>
      <c r="Q25" s="30"/>
      <c r="R25" s="1"/>
      <c r="S25" s="34">
        <f aca="true" t="shared" si="1" ref="S25:S41">IF(ISNUMBER(G25),G25,0)+IF(ISNUMBER(I25),I25,0)-IF(ISNUMBER(M25),M25,0)+IF(ISNUMBER(O25),O25,0)-IF(ISNUMBER(Q25),Q25,0)+IF(ISNUMBER(K25),K25,0)</f>
        <v>76</v>
      </c>
      <c r="T25" s="1"/>
      <c r="U25" s="30"/>
      <c r="V25" s="1"/>
      <c r="W25" s="34">
        <f t="shared" si="0"/>
        <v>76</v>
      </c>
      <c r="X25" s="17"/>
    </row>
    <row r="26" spans="2:24" ht="15.75" customHeight="1">
      <c r="B26" s="15"/>
      <c r="C26" s="16">
        <v>4</v>
      </c>
      <c r="D26" s="16" t="s">
        <v>8</v>
      </c>
      <c r="E26" s="16"/>
      <c r="F26" s="1"/>
      <c r="G26" s="38">
        <f>'[4]M. Vella'!$S$26</f>
        <v>0</v>
      </c>
      <c r="H26" s="1"/>
      <c r="I26" s="30"/>
      <c r="J26" s="1"/>
      <c r="K26" s="30"/>
      <c r="L26" s="1"/>
      <c r="M26" s="30"/>
      <c r="N26" s="1"/>
      <c r="O26" s="30"/>
      <c r="P26" s="1"/>
      <c r="Q26" s="30"/>
      <c r="R26" s="1"/>
      <c r="S26" s="34">
        <f>IF(ISNUMBER(G26),G26,0)+IF(ISNUMBER(I26),I26,0)-IF(ISNUMBER(M26),M26,0)+IF(ISNUMBER(O26),O26,0)-IF(ISNUMBER(Q26),Q26,0)+IF(ISNUMBER(K26),K26,0)</f>
        <v>0</v>
      </c>
      <c r="T26" s="1"/>
      <c r="U26" s="30"/>
      <c r="V26" s="1"/>
      <c r="W26" s="34">
        <f t="shared" si="0"/>
        <v>0</v>
      </c>
      <c r="X26" s="17"/>
    </row>
    <row r="27" spans="2:24" ht="15.75" customHeight="1">
      <c r="B27" s="15"/>
      <c r="C27" s="16">
        <v>5</v>
      </c>
      <c r="D27" s="16" t="s">
        <v>71</v>
      </c>
      <c r="E27" s="16"/>
      <c r="F27" s="1"/>
      <c r="G27" s="38">
        <f>'[4]M. Vella'!$S$27</f>
        <v>0</v>
      </c>
      <c r="H27" s="1"/>
      <c r="I27" s="30"/>
      <c r="J27" s="1"/>
      <c r="K27" s="30"/>
      <c r="L27" s="1"/>
      <c r="M27" s="30"/>
      <c r="N27" s="1"/>
      <c r="O27" s="30"/>
      <c r="P27" s="1"/>
      <c r="Q27" s="30"/>
      <c r="R27" s="1"/>
      <c r="S27" s="34">
        <f t="shared" si="1"/>
        <v>0</v>
      </c>
      <c r="T27" s="1"/>
      <c r="U27" s="30"/>
      <c r="V27" s="1"/>
      <c r="W27" s="34">
        <f t="shared" si="0"/>
        <v>0</v>
      </c>
      <c r="X27" s="17"/>
    </row>
    <row r="28" spans="2:24" ht="15.75" customHeight="1">
      <c r="B28" s="15"/>
      <c r="C28" s="16">
        <v>6</v>
      </c>
      <c r="D28" s="16" t="s">
        <v>34</v>
      </c>
      <c r="E28" s="16"/>
      <c r="F28" s="1"/>
      <c r="G28" s="38">
        <f>'[4]M. Vella'!$S$28</f>
        <v>0</v>
      </c>
      <c r="H28" s="1"/>
      <c r="I28" s="30"/>
      <c r="J28" s="1"/>
      <c r="K28" s="30"/>
      <c r="L28" s="1"/>
      <c r="M28" s="30"/>
      <c r="N28" s="1"/>
      <c r="O28" s="30"/>
      <c r="P28" s="1"/>
      <c r="Q28" s="30"/>
      <c r="R28" s="1"/>
      <c r="S28" s="34">
        <f t="shared" si="1"/>
        <v>0</v>
      </c>
      <c r="T28" s="1"/>
      <c r="U28" s="30"/>
      <c r="V28" s="1"/>
      <c r="W28" s="34">
        <f t="shared" si="0"/>
        <v>0</v>
      </c>
      <c r="X28" s="17"/>
    </row>
    <row r="29" spans="2:24" ht="15.75" customHeight="1">
      <c r="B29" s="15"/>
      <c r="C29" s="16">
        <v>7</v>
      </c>
      <c r="D29" s="16" t="s">
        <v>9</v>
      </c>
      <c r="E29" s="16"/>
      <c r="F29" s="1"/>
      <c r="G29" s="38">
        <f>'[4]M. Vella'!$S$29</f>
        <v>0</v>
      </c>
      <c r="H29" s="1"/>
      <c r="I29" s="30"/>
      <c r="J29" s="1"/>
      <c r="K29" s="30"/>
      <c r="L29" s="1"/>
      <c r="M29" s="30"/>
      <c r="N29" s="1"/>
      <c r="O29" s="30"/>
      <c r="P29" s="1"/>
      <c r="Q29" s="30"/>
      <c r="R29" s="1"/>
      <c r="S29" s="34">
        <f t="shared" si="1"/>
        <v>0</v>
      </c>
      <c r="T29" s="1"/>
      <c r="U29" s="30"/>
      <c r="V29" s="1"/>
      <c r="W29" s="34">
        <f t="shared" si="0"/>
        <v>0</v>
      </c>
      <c r="X29" s="17"/>
    </row>
    <row r="30" spans="2:24" ht="15.75" customHeight="1">
      <c r="B30" s="15"/>
      <c r="C30" s="16">
        <v>8</v>
      </c>
      <c r="D30" s="16" t="s">
        <v>35</v>
      </c>
      <c r="E30" s="16"/>
      <c r="F30" s="1"/>
      <c r="G30" s="38">
        <f>'[4]M. Vella'!$S$30</f>
        <v>0</v>
      </c>
      <c r="H30" s="1"/>
      <c r="I30" s="30"/>
      <c r="J30" s="1"/>
      <c r="K30" s="30"/>
      <c r="L30" s="1"/>
      <c r="M30" s="30"/>
      <c r="N30" s="1"/>
      <c r="O30" s="30"/>
      <c r="P30" s="1"/>
      <c r="Q30" s="30"/>
      <c r="R30" s="1"/>
      <c r="S30" s="34">
        <f t="shared" si="1"/>
        <v>0</v>
      </c>
      <c r="T30" s="1"/>
      <c r="U30" s="30"/>
      <c r="V30" s="1"/>
      <c r="W30" s="34">
        <f t="shared" si="0"/>
        <v>0</v>
      </c>
      <c r="X30" s="17"/>
    </row>
    <row r="31" spans="2:24" ht="15.75" customHeight="1">
      <c r="B31" s="15"/>
      <c r="C31" s="16">
        <v>9</v>
      </c>
      <c r="D31" s="16" t="s">
        <v>36</v>
      </c>
      <c r="E31" s="16"/>
      <c r="F31" s="1"/>
      <c r="G31" s="38">
        <f>'[4]M. Vella'!$S$31</f>
        <v>12</v>
      </c>
      <c r="H31" s="1"/>
      <c r="I31" s="30"/>
      <c r="J31" s="1"/>
      <c r="K31" s="30"/>
      <c r="L31" s="1"/>
      <c r="M31" s="30"/>
      <c r="N31" s="1"/>
      <c r="O31" s="30"/>
      <c r="P31" s="1"/>
      <c r="Q31" s="30"/>
      <c r="R31" s="1"/>
      <c r="S31" s="34">
        <f t="shared" si="1"/>
        <v>12</v>
      </c>
      <c r="T31" s="1"/>
      <c r="U31" s="30">
        <v>12</v>
      </c>
      <c r="V31" s="1"/>
      <c r="W31" s="34">
        <f t="shared" si="0"/>
        <v>0</v>
      </c>
      <c r="X31" s="17"/>
    </row>
    <row r="32" spans="2:24" ht="15.75" customHeight="1">
      <c r="B32" s="15"/>
      <c r="C32" s="16">
        <v>10</v>
      </c>
      <c r="D32" s="16" t="s">
        <v>37</v>
      </c>
      <c r="E32" s="16"/>
      <c r="F32" s="1"/>
      <c r="G32" s="38">
        <f>'[4]M. Vella'!$S$32</f>
        <v>1</v>
      </c>
      <c r="H32" s="1"/>
      <c r="I32" s="30"/>
      <c r="J32" s="1"/>
      <c r="K32" s="30"/>
      <c r="L32" s="1"/>
      <c r="M32" s="30"/>
      <c r="N32" s="1"/>
      <c r="O32" s="30"/>
      <c r="P32" s="1"/>
      <c r="Q32" s="30"/>
      <c r="R32" s="1"/>
      <c r="S32" s="34">
        <f t="shared" si="1"/>
        <v>1</v>
      </c>
      <c r="T32" s="1"/>
      <c r="U32" s="30">
        <v>1</v>
      </c>
      <c r="V32" s="1"/>
      <c r="W32" s="34">
        <f t="shared" si="0"/>
        <v>0</v>
      </c>
      <c r="X32" s="17"/>
    </row>
    <row r="33" spans="2:24" ht="15.75" customHeight="1">
      <c r="B33" s="15"/>
      <c r="C33" s="16">
        <v>11</v>
      </c>
      <c r="D33" s="16" t="s">
        <v>38</v>
      </c>
      <c r="E33" s="16"/>
      <c r="F33" s="1"/>
      <c r="G33" s="38">
        <f>'[4]M. Vella'!$S$33</f>
        <v>0</v>
      </c>
      <c r="H33" s="1"/>
      <c r="I33" s="30"/>
      <c r="J33" s="1"/>
      <c r="K33" s="30"/>
      <c r="L33" s="1"/>
      <c r="M33" s="30"/>
      <c r="N33" s="1"/>
      <c r="O33" s="30"/>
      <c r="P33" s="1"/>
      <c r="Q33" s="30"/>
      <c r="R33" s="1"/>
      <c r="S33" s="34">
        <f t="shared" si="1"/>
        <v>0</v>
      </c>
      <c r="T33" s="1"/>
      <c r="U33" s="30"/>
      <c r="V33" s="1"/>
      <c r="W33" s="34">
        <f t="shared" si="0"/>
        <v>0</v>
      </c>
      <c r="X33" s="17"/>
    </row>
    <row r="34" spans="2:24" ht="15.75" customHeight="1">
      <c r="B34" s="15"/>
      <c r="C34" s="16">
        <v>12</v>
      </c>
      <c r="D34" s="16" t="s">
        <v>39</v>
      </c>
      <c r="E34" s="16"/>
      <c r="F34" s="1"/>
      <c r="G34" s="38">
        <f>'[4]M. Vella'!$S$34</f>
        <v>64</v>
      </c>
      <c r="H34" s="1"/>
      <c r="I34" s="30"/>
      <c r="J34" s="1"/>
      <c r="K34" s="30"/>
      <c r="L34" s="1"/>
      <c r="M34" s="30"/>
      <c r="N34" s="1"/>
      <c r="O34" s="30"/>
      <c r="P34" s="1"/>
      <c r="Q34" s="30"/>
      <c r="R34" s="1"/>
      <c r="S34" s="34">
        <f t="shared" si="1"/>
        <v>64</v>
      </c>
      <c r="T34" s="1"/>
      <c r="U34" s="30">
        <v>64</v>
      </c>
      <c r="V34" s="1"/>
      <c r="W34" s="34">
        <f t="shared" si="0"/>
        <v>0</v>
      </c>
      <c r="X34" s="17"/>
    </row>
    <row r="35" spans="2:24" ht="15.75" customHeight="1">
      <c r="B35" s="15"/>
      <c r="C35" s="16">
        <v>13</v>
      </c>
      <c r="D35" s="16" t="s">
        <v>40</v>
      </c>
      <c r="E35" s="16"/>
      <c r="F35" s="1"/>
      <c r="G35" s="38">
        <f>'[4]M. Vella'!$S$35</f>
        <v>14</v>
      </c>
      <c r="H35" s="1"/>
      <c r="I35" s="30"/>
      <c r="J35" s="1"/>
      <c r="K35" s="30"/>
      <c r="L35" s="1"/>
      <c r="M35" s="30"/>
      <c r="N35" s="1"/>
      <c r="O35" s="30"/>
      <c r="P35" s="1"/>
      <c r="Q35" s="30"/>
      <c r="R35" s="1"/>
      <c r="S35" s="34">
        <f t="shared" si="1"/>
        <v>14</v>
      </c>
      <c r="T35" s="1"/>
      <c r="U35" s="30">
        <v>14</v>
      </c>
      <c r="V35" s="1"/>
      <c r="W35" s="34">
        <f t="shared" si="0"/>
        <v>0</v>
      </c>
      <c r="X35" s="17"/>
    </row>
    <row r="36" spans="2:24" ht="15.75" customHeight="1">
      <c r="B36" s="15"/>
      <c r="C36" s="16">
        <v>14</v>
      </c>
      <c r="D36" s="16" t="s">
        <v>20</v>
      </c>
      <c r="E36" s="16"/>
      <c r="F36" s="1"/>
      <c r="G36" s="38">
        <f>'[4]M. Vella'!$S$36</f>
        <v>40</v>
      </c>
      <c r="H36" s="1"/>
      <c r="I36" s="30"/>
      <c r="J36" s="1"/>
      <c r="K36" s="30"/>
      <c r="L36" s="1"/>
      <c r="M36" s="30"/>
      <c r="N36" s="1"/>
      <c r="O36" s="30"/>
      <c r="P36" s="1"/>
      <c r="Q36" s="30"/>
      <c r="R36" s="1"/>
      <c r="S36" s="34">
        <f t="shared" si="1"/>
        <v>40</v>
      </c>
      <c r="T36" s="1"/>
      <c r="U36" s="30">
        <v>39</v>
      </c>
      <c r="V36" s="1"/>
      <c r="W36" s="34">
        <f>IF(ISNUMBER(S36),S36,0)-IF(ISNUMBER(U36),U36,0)</f>
        <v>1</v>
      </c>
      <c r="X36" s="17"/>
    </row>
    <row r="37" spans="2:24" ht="15.75" customHeight="1">
      <c r="B37" s="15"/>
      <c r="C37" s="16">
        <v>15</v>
      </c>
      <c r="D37" s="16" t="s">
        <v>63</v>
      </c>
      <c r="E37" s="16"/>
      <c r="F37" s="1"/>
      <c r="G37" s="38">
        <f>'[4]M. Vella'!$S$37</f>
        <v>0</v>
      </c>
      <c r="H37" s="1"/>
      <c r="I37" s="30"/>
      <c r="J37" s="1"/>
      <c r="K37" s="30"/>
      <c r="L37" s="1"/>
      <c r="M37" s="30"/>
      <c r="N37" s="1"/>
      <c r="O37" s="30"/>
      <c r="P37" s="1"/>
      <c r="Q37" s="30"/>
      <c r="R37" s="1"/>
      <c r="S37" s="34">
        <f>IF(ISNUMBER(G37),G37,0)+IF(ISNUMBER(I37),I37,0)-IF(ISNUMBER(M37),M37,0)+IF(ISNUMBER(O37),O37,0)-IF(ISNUMBER(Q37),Q37,0)+IF(ISNUMBER(K37),K37,0)</f>
        <v>0</v>
      </c>
      <c r="T37" s="1"/>
      <c r="U37" s="30"/>
      <c r="V37" s="1"/>
      <c r="W37" s="34">
        <f t="shared" si="0"/>
        <v>0</v>
      </c>
      <c r="X37" s="17"/>
    </row>
    <row r="38" spans="2:24" ht="15.75" customHeight="1">
      <c r="B38" s="15"/>
      <c r="C38" s="16">
        <v>16</v>
      </c>
      <c r="D38" s="16" t="s">
        <v>64</v>
      </c>
      <c r="E38" s="16"/>
      <c r="F38" s="1"/>
      <c r="G38" s="38">
        <f>'[4]M. Vella'!$S$38</f>
        <v>0</v>
      </c>
      <c r="H38" s="1"/>
      <c r="I38" s="30"/>
      <c r="J38" s="1"/>
      <c r="K38" s="30"/>
      <c r="L38" s="1"/>
      <c r="M38" s="30"/>
      <c r="N38" s="1"/>
      <c r="O38" s="30"/>
      <c r="P38" s="1"/>
      <c r="Q38" s="30"/>
      <c r="R38" s="1"/>
      <c r="S38" s="34">
        <f t="shared" si="1"/>
        <v>0</v>
      </c>
      <c r="T38" s="1"/>
      <c r="U38" s="30"/>
      <c r="V38" s="1"/>
      <c r="W38" s="34">
        <f>IF(ISNUMBER(S38),S38,0)-IF(ISNUMBER(U38),U38,0)</f>
        <v>0</v>
      </c>
      <c r="X38" s="17"/>
    </row>
    <row r="39" spans="2:24" ht="15.75" customHeight="1">
      <c r="B39" s="15"/>
      <c r="C39" s="16">
        <v>17</v>
      </c>
      <c r="D39" s="16" t="s">
        <v>65</v>
      </c>
      <c r="E39" s="16"/>
      <c r="F39" s="1"/>
      <c r="G39" s="38">
        <f>'[4]M. Vella'!$S$39</f>
        <v>0</v>
      </c>
      <c r="H39" s="1"/>
      <c r="I39" s="30"/>
      <c r="J39" s="1"/>
      <c r="K39" s="30"/>
      <c r="L39" s="1"/>
      <c r="M39" s="30"/>
      <c r="N39" s="1"/>
      <c r="O39" s="30"/>
      <c r="P39" s="1"/>
      <c r="Q39" s="30"/>
      <c r="R39" s="1"/>
      <c r="S39" s="34">
        <f t="shared" si="1"/>
        <v>0</v>
      </c>
      <c r="T39" s="1"/>
      <c r="U39" s="30"/>
      <c r="V39" s="1"/>
      <c r="W39" s="34">
        <f t="shared" si="0"/>
        <v>0</v>
      </c>
      <c r="X39" s="17"/>
    </row>
    <row r="40" spans="2:24" ht="15.75" customHeight="1">
      <c r="B40" s="15"/>
      <c r="C40" s="16">
        <v>18</v>
      </c>
      <c r="D40" s="16" t="s">
        <v>130</v>
      </c>
      <c r="E40" s="16"/>
      <c r="F40" s="1"/>
      <c r="G40" s="38">
        <f>'[4]M. Vella'!$S$40</f>
        <v>0</v>
      </c>
      <c r="H40" s="1"/>
      <c r="I40" s="30"/>
      <c r="J40" s="1"/>
      <c r="K40" s="30"/>
      <c r="L40" s="1"/>
      <c r="M40" s="30"/>
      <c r="N40" s="1"/>
      <c r="O40" s="30"/>
      <c r="P40" s="1"/>
      <c r="Q40" s="30"/>
      <c r="R40" s="1"/>
      <c r="S40" s="34">
        <f t="shared" si="1"/>
        <v>0</v>
      </c>
      <c r="T40" s="1"/>
      <c r="U40" s="30"/>
      <c r="V40" s="1"/>
      <c r="W40" s="34">
        <f>IF(ISNUMBER(S40),S40,0)-IF(ISNUMBER(U40),U40,0)</f>
        <v>0</v>
      </c>
      <c r="X40" s="17"/>
    </row>
    <row r="41" spans="2:24" ht="15.75" customHeight="1">
      <c r="B41" s="15"/>
      <c r="C41" s="16">
        <v>19</v>
      </c>
      <c r="D41" s="16" t="s">
        <v>131</v>
      </c>
      <c r="E41" s="16"/>
      <c r="F41" s="1"/>
      <c r="G41" s="38">
        <f>'[4]M. Vella'!$S$41</f>
        <v>0</v>
      </c>
      <c r="H41" s="1"/>
      <c r="I41" s="30"/>
      <c r="J41" s="1"/>
      <c r="K41" s="30"/>
      <c r="L41" s="1"/>
      <c r="M41" s="30"/>
      <c r="N41" s="1"/>
      <c r="O41" s="30"/>
      <c r="P41" s="1"/>
      <c r="Q41" s="30"/>
      <c r="R41" s="1"/>
      <c r="S41" s="34">
        <f t="shared" si="1"/>
        <v>0</v>
      </c>
      <c r="T41" s="1"/>
      <c r="U41" s="30"/>
      <c r="V41" s="1"/>
      <c r="W41" s="34">
        <f>IF(ISNUMBER(S41),S41,0)-IF(ISNUMBER(U41),U41,0)</f>
        <v>0</v>
      </c>
      <c r="X41" s="17"/>
    </row>
    <row r="42" spans="2:24" ht="15.75" customHeight="1">
      <c r="B42" s="15"/>
      <c r="C42" s="16">
        <v>20</v>
      </c>
      <c r="D42" s="16" t="s">
        <v>132</v>
      </c>
      <c r="E42" s="16"/>
      <c r="F42" s="1"/>
      <c r="G42" s="38">
        <f>'[4]M. Vella'!$S$42</f>
        <v>0</v>
      </c>
      <c r="H42" s="1"/>
      <c r="I42" s="30"/>
      <c r="J42" s="1"/>
      <c r="K42" s="30"/>
      <c r="L42" s="1"/>
      <c r="M42" s="30"/>
      <c r="N42" s="1"/>
      <c r="O42" s="30"/>
      <c r="P42" s="1"/>
      <c r="Q42" s="30"/>
      <c r="R42" s="1"/>
      <c r="S42" s="34">
        <f>IF(ISNUMBER(G42),G42,0)+IF(ISNUMBER(I42),I42,0)-IF(ISNUMBER(M42),M42,0)+IF(ISNUMBER(O42),O42,0)-IF(ISNUMBER(Q42),Q42,0)+IF(ISNUMBER(K42),K42,0)</f>
        <v>0</v>
      </c>
      <c r="T42" s="1"/>
      <c r="U42" s="30"/>
      <c r="V42" s="1"/>
      <c r="W42" s="34">
        <f>IF(ISNUMBER(S42),S42,0)-IF(ISNUMBER(U42),U42,0)</f>
        <v>0</v>
      </c>
      <c r="X42" s="17"/>
    </row>
    <row r="43" spans="2:24" ht="15.75" customHeight="1">
      <c r="B43" s="15"/>
      <c r="C43" s="16">
        <v>21</v>
      </c>
      <c r="D43" s="16" t="s">
        <v>133</v>
      </c>
      <c r="E43" s="16"/>
      <c r="F43" s="1"/>
      <c r="G43" s="38">
        <f>'[4]M. Vella'!$S$43</f>
        <v>0</v>
      </c>
      <c r="H43" s="1"/>
      <c r="I43" s="30"/>
      <c r="J43" s="1"/>
      <c r="K43" s="30"/>
      <c r="L43" s="1"/>
      <c r="M43" s="30"/>
      <c r="N43" s="1"/>
      <c r="O43" s="30"/>
      <c r="P43" s="1"/>
      <c r="Q43" s="30"/>
      <c r="R43" s="1"/>
      <c r="S43" s="34">
        <f>IF(ISNUMBER(G43),G43,0)+IF(ISNUMBER(I43),I43,0)-IF(ISNUMBER(M43),M43,0)+IF(ISNUMBER(O43),O43,0)-IF(ISNUMBER(Q43),Q43,0)+IF(ISNUMBER(K43),K43,0)</f>
        <v>0</v>
      </c>
      <c r="T43" s="1"/>
      <c r="U43" s="30"/>
      <c r="V43" s="1"/>
      <c r="W43" s="34">
        <f>IF(ISNUMBER(S43),S43,0)-IF(ISNUMBER(U43),U43,0)</f>
        <v>0</v>
      </c>
      <c r="X43" s="17"/>
    </row>
    <row r="44" spans="2:24" ht="6" customHeight="1">
      <c r="B44" s="15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7"/>
    </row>
    <row r="45" spans="2:24" ht="13.5" thickBot="1">
      <c r="B45" s="15"/>
      <c r="C45" s="1" t="s">
        <v>7</v>
      </c>
      <c r="D45" s="1"/>
      <c r="E45" s="1"/>
      <c r="F45" s="1"/>
      <c r="G45" s="35">
        <f>SUM(G23:G43)</f>
        <v>281</v>
      </c>
      <c r="H45" s="34"/>
      <c r="I45" s="35">
        <f>SUM(I22:I43)</f>
        <v>10</v>
      </c>
      <c r="J45" s="34"/>
      <c r="K45" s="35">
        <f>SUM(K23:K43)</f>
        <v>0</v>
      </c>
      <c r="L45" s="34"/>
      <c r="M45" s="35">
        <f>SUM(M22:M43)</f>
        <v>11</v>
      </c>
      <c r="N45" s="34"/>
      <c r="O45" s="35">
        <f>SUM(O22:O43)</f>
        <v>0</v>
      </c>
      <c r="P45" s="34"/>
      <c r="Q45" s="35">
        <f>SUM(Q22:Q43)</f>
        <v>0</v>
      </c>
      <c r="R45" s="34"/>
      <c r="S45" s="35">
        <f>SUM(S22:S43)</f>
        <v>280</v>
      </c>
      <c r="T45" s="34"/>
      <c r="U45" s="35">
        <f>SUM(U22:U43)</f>
        <v>137</v>
      </c>
      <c r="V45" s="34"/>
      <c r="W45" s="35">
        <f>SUM(W22:W43)</f>
        <v>143</v>
      </c>
      <c r="X45" s="17"/>
    </row>
    <row r="46" spans="2:24" ht="4.5" customHeight="1" thickTop="1">
      <c r="B46" s="15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7"/>
    </row>
    <row r="47" spans="2:24" ht="11.25" customHeight="1" hidden="1">
      <c r="B47" s="15"/>
      <c r="C47" s="16"/>
      <c r="D47" s="16"/>
      <c r="E47" s="16"/>
      <c r="F47" s="1"/>
      <c r="G47" s="16"/>
      <c r="H47" s="1"/>
      <c r="I47" s="16"/>
      <c r="J47" s="1"/>
      <c r="K47" s="16"/>
      <c r="L47" s="1"/>
      <c r="M47" s="16"/>
      <c r="N47" s="1"/>
      <c r="O47" s="16"/>
      <c r="P47" s="1"/>
      <c r="Q47" s="16"/>
      <c r="R47" s="1"/>
      <c r="S47" s="1">
        <f>G47+I47-M47+O47-Q47</f>
        <v>0</v>
      </c>
      <c r="T47" s="1"/>
      <c r="U47" s="16"/>
      <c r="V47" s="1"/>
      <c r="W47" s="1">
        <f>S47-U47</f>
        <v>0</v>
      </c>
      <c r="X47" s="17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8"/>
    </row>
    <row r="50" ht="12.75">
      <c r="C50" s="2" t="s">
        <v>31</v>
      </c>
    </row>
    <row r="51" spans="14:17" ht="12.75">
      <c r="N51" s="19" t="s">
        <v>42</v>
      </c>
      <c r="Q51" s="20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48" t="s">
        <v>14</v>
      </c>
      <c r="D53" s="48"/>
      <c r="E53" s="48"/>
      <c r="M53" s="1"/>
      <c r="N53" s="19" t="s">
        <v>41</v>
      </c>
      <c r="Q53" s="20"/>
      <c r="T53" s="33"/>
    </row>
    <row r="54" ht="12.75">
      <c r="T54" s="6" t="s">
        <v>12</v>
      </c>
    </row>
    <row r="55" spans="17:23" ht="12.75">
      <c r="Q55" s="21"/>
      <c r="R55" s="22"/>
      <c r="S55" s="22"/>
      <c r="T55" s="22"/>
      <c r="U55" s="22"/>
      <c r="V55" s="22"/>
      <c r="W55" s="23"/>
    </row>
    <row r="56" spans="14:23" ht="12.75">
      <c r="N56" s="19" t="s">
        <v>43</v>
      </c>
      <c r="Q56" s="24"/>
      <c r="R56" s="1"/>
      <c r="S56" s="1"/>
      <c r="T56" s="1"/>
      <c r="U56" s="1"/>
      <c r="V56" s="1"/>
      <c r="W56" s="25"/>
    </row>
    <row r="57" spans="17:23" ht="12.75">
      <c r="Q57" s="26"/>
      <c r="R57" s="27"/>
      <c r="S57" s="27"/>
      <c r="T57" s="27"/>
      <c r="U57" s="27"/>
      <c r="V57" s="27"/>
      <c r="W57" s="28"/>
    </row>
  </sheetData>
  <sheetProtection password="9F1D" sheet="1" objects="1" scenarios="1"/>
  <mergeCells count="7">
    <mergeCell ref="C53:E53"/>
    <mergeCell ref="B2:V2"/>
    <mergeCell ref="B4:V4"/>
    <mergeCell ref="B11:V11"/>
    <mergeCell ref="B13:V13"/>
    <mergeCell ref="B7:V7"/>
    <mergeCell ref="B5:V5"/>
  </mergeCells>
  <printOptions/>
  <pageMargins left="0.46" right="0.27" top="0.33" bottom="0.6" header="0.19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2"/>
  <dimension ref="B2:X58"/>
  <sheetViews>
    <sheetView showGridLines="0" showZeros="0" zoomScalePageLayoutView="0" workbookViewId="0" topLeftCell="A34">
      <selection activeCell="S32" sqref="S32"/>
    </sheetView>
  </sheetViews>
  <sheetFormatPr defaultColWidth="9.140625" defaultRowHeight="12.75"/>
  <cols>
    <col min="1" max="1" width="2.57421875" style="2" customWidth="1"/>
    <col min="2" max="2" width="1.7109375" style="2" customWidth="1"/>
    <col min="3" max="3" width="2.8515625" style="2" customWidth="1"/>
    <col min="4" max="4" width="8.57421875" style="2" customWidth="1"/>
    <col min="5" max="5" width="10.28125" style="2" customWidth="1"/>
    <col min="6" max="6" width="1.7109375" style="2" customWidth="1"/>
    <col min="7" max="7" width="5.8515625" style="2" bestFit="1" customWidth="1"/>
    <col min="8" max="8" width="1.28515625" style="2" customWidth="1"/>
    <col min="9" max="9" width="5.140625" style="2" customWidth="1"/>
    <col min="10" max="10" width="1.28515625" style="2" customWidth="1"/>
    <col min="11" max="11" width="8.00390625" style="2" customWidth="1"/>
    <col min="12" max="12" width="1.28515625" style="2" customWidth="1"/>
    <col min="13" max="13" width="4.28125" style="2" customWidth="1"/>
    <col min="14" max="14" width="1.28515625" style="2" customWidth="1"/>
    <col min="15" max="15" width="4.57421875" style="2" customWidth="1"/>
    <col min="16" max="16" width="1.7109375" style="2" customWidth="1"/>
    <col min="17" max="17" width="6.8515625" style="2" customWidth="1"/>
    <col min="18" max="18" width="1.28515625" style="2" customWidth="1"/>
    <col min="19" max="19" width="7.7109375" style="2" customWidth="1"/>
    <col min="20" max="20" width="1.7109375" style="2" customWidth="1"/>
    <col min="21" max="21" width="5.57421875" style="2" bestFit="1" customWidth="1"/>
    <col min="22" max="22" width="1.8515625" style="2" customWidth="1"/>
    <col min="23" max="23" width="6.7109375" style="2" customWidth="1"/>
    <col min="24" max="24" width="0.9921875" style="2" customWidth="1"/>
    <col min="25" max="16384" width="9.140625" style="2" customWidth="1"/>
  </cols>
  <sheetData>
    <row r="1" ht="12.75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45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hidden="1"/>
    <row r="9" spans="2:17" ht="15.75">
      <c r="B9" s="3" t="s">
        <v>46</v>
      </c>
      <c r="C9" s="3"/>
      <c r="D9" s="3"/>
      <c r="E9" s="3"/>
      <c r="G9" s="1"/>
      <c r="H9" s="4" t="str">
        <f>Kriminal!H6</f>
        <v>Jannar 2019</v>
      </c>
      <c r="I9" s="1"/>
      <c r="L9" s="1"/>
      <c r="M9" s="1"/>
      <c r="P9" s="1"/>
      <c r="Q9" s="1"/>
    </row>
    <row r="10" ht="3.75" customHeight="1"/>
    <row r="11" spans="2:22" ht="106.5" customHeight="1">
      <c r="B11" s="52" t="s">
        <v>72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ht="6.75" customHeight="1" hidden="1"/>
    <row r="13" spans="2:22" ht="10.5" customHeight="1">
      <c r="B13" s="54" t="s">
        <v>62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74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134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7" t="s">
        <v>135</v>
      </c>
      <c r="K19" s="13"/>
      <c r="L19" s="13"/>
      <c r="M19" s="13" t="s">
        <v>26</v>
      </c>
      <c r="N19" s="13"/>
      <c r="O19" s="32" t="s">
        <v>27</v>
      </c>
      <c r="P19" s="13"/>
      <c r="Q19" s="32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1"/>
      <c r="G23" s="38">
        <f>'[4]Scerri Herrera C.'!$S$23</f>
        <v>0</v>
      </c>
      <c r="H23" s="1"/>
      <c r="I23" s="29"/>
      <c r="J23" s="1"/>
      <c r="K23" s="29"/>
      <c r="L23" s="1"/>
      <c r="M23" s="29"/>
      <c r="N23" s="1"/>
      <c r="O23" s="29"/>
      <c r="P23" s="1"/>
      <c r="Q23" s="29"/>
      <c r="R23" s="1"/>
      <c r="S23" s="34">
        <f>IF(ISNUMBER(G23),G23,0)+IF(ISNUMBER(I23),I23,0)-IF(ISNUMBER(M23),M23,0)+IF(ISNUMBER(O23),O23,0)-IF(ISNUMBER(Q23),Q23,0)+IF(ISNUMBER(K23),K23,0)</f>
        <v>0</v>
      </c>
      <c r="T23" s="1"/>
      <c r="U23" s="29"/>
      <c r="V23" s="1"/>
      <c r="W23" s="34">
        <f>IF(ISNUMBER(S23),S23,0)-IF(ISNUMBER(U23),U23,0)</f>
        <v>0</v>
      </c>
      <c r="X23" s="17"/>
    </row>
    <row r="24" spans="2:24" ht="15.75" customHeight="1">
      <c r="B24" s="15"/>
      <c r="C24" s="16">
        <v>2</v>
      </c>
      <c r="D24" s="16" t="s">
        <v>33</v>
      </c>
      <c r="E24" s="16"/>
      <c r="F24" s="1"/>
      <c r="G24" s="38">
        <f>'[4]Scerri Herrera C.'!$S$24</f>
        <v>0</v>
      </c>
      <c r="H24" s="1"/>
      <c r="I24" s="30"/>
      <c r="J24" s="1"/>
      <c r="K24" s="30"/>
      <c r="L24" s="1"/>
      <c r="M24" s="30"/>
      <c r="N24" s="1"/>
      <c r="O24" s="30"/>
      <c r="P24" s="1"/>
      <c r="Q24" s="30"/>
      <c r="R24" s="1"/>
      <c r="S24" s="34">
        <f>IF(ISNUMBER(G24),G24,0)+IF(ISNUMBER(I24),I24,0)-IF(ISNUMBER(M24),M24,0)+IF(ISNUMBER(O24),O24,0)-IF(ISNUMBER(Q24),Q24,0)+IF(ISNUMBER(K24),K24,0)</f>
        <v>0</v>
      </c>
      <c r="T24" s="1"/>
      <c r="U24" s="30"/>
      <c r="V24" s="1"/>
      <c r="W24" s="34">
        <f aca="true" t="shared" si="0" ref="W24:W39">IF(ISNUMBER(S24),S24,0)-IF(ISNUMBER(U24),U24,0)</f>
        <v>0</v>
      </c>
      <c r="X24" s="17"/>
    </row>
    <row r="25" spans="2:24" ht="15.75" customHeight="1">
      <c r="B25" s="15"/>
      <c r="C25" s="16">
        <v>3</v>
      </c>
      <c r="D25" s="16" t="s">
        <v>19</v>
      </c>
      <c r="E25" s="16"/>
      <c r="F25" s="1"/>
      <c r="G25" s="38">
        <f>'[4]Scerri Herrera C.'!$S$25</f>
        <v>0</v>
      </c>
      <c r="H25" s="1"/>
      <c r="I25" s="30"/>
      <c r="J25" s="1"/>
      <c r="K25" s="30"/>
      <c r="L25" s="1"/>
      <c r="M25" s="30"/>
      <c r="N25" s="1"/>
      <c r="O25" s="30"/>
      <c r="P25" s="1"/>
      <c r="Q25" s="30"/>
      <c r="R25" s="1"/>
      <c r="S25" s="34">
        <f aca="true" t="shared" si="1" ref="S25:S41">IF(ISNUMBER(G25),G25,0)+IF(ISNUMBER(I25),I25,0)-IF(ISNUMBER(M25),M25,0)+IF(ISNUMBER(O25),O25,0)-IF(ISNUMBER(Q25),Q25,0)+IF(ISNUMBER(K25),K25,0)</f>
        <v>0</v>
      </c>
      <c r="T25" s="1"/>
      <c r="U25" s="30"/>
      <c r="V25" s="1"/>
      <c r="W25" s="34">
        <f t="shared" si="0"/>
        <v>0</v>
      </c>
      <c r="X25" s="17"/>
    </row>
    <row r="26" spans="2:24" ht="15.75" customHeight="1">
      <c r="B26" s="15"/>
      <c r="C26" s="16">
        <v>4</v>
      </c>
      <c r="D26" s="16" t="s">
        <v>8</v>
      </c>
      <c r="E26" s="16"/>
      <c r="F26" s="1"/>
      <c r="G26" s="38">
        <f>'[4]Scerri Herrera C.'!$S$26</f>
        <v>0</v>
      </c>
      <c r="H26" s="1"/>
      <c r="I26" s="30"/>
      <c r="J26" s="1"/>
      <c r="K26" s="30"/>
      <c r="L26" s="1"/>
      <c r="M26" s="30"/>
      <c r="N26" s="1"/>
      <c r="O26" s="30"/>
      <c r="P26" s="1"/>
      <c r="Q26" s="30"/>
      <c r="R26" s="1"/>
      <c r="S26" s="34">
        <f>IF(ISNUMBER(G26),G26,0)+IF(ISNUMBER(I26),I26,0)-IF(ISNUMBER(M26),M26,0)+IF(ISNUMBER(O26),O26,0)-IF(ISNUMBER(Q26),Q26,0)+IF(ISNUMBER(K26),K26,0)</f>
        <v>0</v>
      </c>
      <c r="T26" s="1"/>
      <c r="U26" s="30"/>
      <c r="V26" s="1"/>
      <c r="W26" s="34">
        <f t="shared" si="0"/>
        <v>0</v>
      </c>
      <c r="X26" s="17"/>
    </row>
    <row r="27" spans="2:24" ht="15.75" customHeight="1">
      <c r="B27" s="15"/>
      <c r="C27" s="16">
        <v>5</v>
      </c>
      <c r="D27" s="16" t="s">
        <v>71</v>
      </c>
      <c r="E27" s="16"/>
      <c r="F27" s="1"/>
      <c r="G27" s="38">
        <f>'[4]Scerri Herrera C.'!$S$27</f>
        <v>0</v>
      </c>
      <c r="H27" s="1"/>
      <c r="I27" s="30"/>
      <c r="J27" s="1"/>
      <c r="K27" s="30"/>
      <c r="L27" s="1"/>
      <c r="M27" s="30"/>
      <c r="N27" s="1"/>
      <c r="O27" s="30"/>
      <c r="P27" s="1"/>
      <c r="Q27" s="30"/>
      <c r="R27" s="1"/>
      <c r="S27" s="34">
        <f t="shared" si="1"/>
        <v>0</v>
      </c>
      <c r="T27" s="1"/>
      <c r="U27" s="30"/>
      <c r="V27" s="1"/>
      <c r="W27" s="34">
        <f t="shared" si="0"/>
        <v>0</v>
      </c>
      <c r="X27" s="17"/>
    </row>
    <row r="28" spans="2:24" ht="15.75" customHeight="1">
      <c r="B28" s="15"/>
      <c r="C28" s="16">
        <v>6</v>
      </c>
      <c r="D28" s="16" t="s">
        <v>34</v>
      </c>
      <c r="E28" s="16"/>
      <c r="F28" s="1"/>
      <c r="G28" s="38">
        <f>'[4]Scerri Herrera C.'!$S$28</f>
        <v>0</v>
      </c>
      <c r="H28" s="1"/>
      <c r="I28" s="30"/>
      <c r="J28" s="1"/>
      <c r="K28" s="30"/>
      <c r="L28" s="1"/>
      <c r="M28" s="30"/>
      <c r="N28" s="1"/>
      <c r="O28" s="30"/>
      <c r="P28" s="1"/>
      <c r="Q28" s="30"/>
      <c r="R28" s="1"/>
      <c r="S28" s="34">
        <f t="shared" si="1"/>
        <v>0</v>
      </c>
      <c r="T28" s="1"/>
      <c r="U28" s="30"/>
      <c r="V28" s="1"/>
      <c r="W28" s="34">
        <f t="shared" si="0"/>
        <v>0</v>
      </c>
      <c r="X28" s="17"/>
    </row>
    <row r="29" spans="2:24" ht="15.75" customHeight="1">
      <c r="B29" s="15"/>
      <c r="C29" s="16">
        <v>7</v>
      </c>
      <c r="D29" s="16" t="s">
        <v>9</v>
      </c>
      <c r="E29" s="16"/>
      <c r="F29" s="1"/>
      <c r="G29" s="38">
        <f>'[4]Scerri Herrera C.'!$S$29</f>
        <v>0</v>
      </c>
      <c r="H29" s="1"/>
      <c r="I29" s="30"/>
      <c r="J29" s="1"/>
      <c r="K29" s="30"/>
      <c r="L29" s="1"/>
      <c r="M29" s="30"/>
      <c r="N29" s="1"/>
      <c r="O29" s="30"/>
      <c r="P29" s="1"/>
      <c r="Q29" s="30"/>
      <c r="R29" s="1"/>
      <c r="S29" s="34">
        <f t="shared" si="1"/>
        <v>0</v>
      </c>
      <c r="T29" s="1"/>
      <c r="U29" s="30"/>
      <c r="V29" s="1"/>
      <c r="W29" s="34">
        <f t="shared" si="0"/>
        <v>0</v>
      </c>
      <c r="X29" s="17"/>
    </row>
    <row r="30" spans="2:24" ht="15.75" customHeight="1">
      <c r="B30" s="15"/>
      <c r="C30" s="16">
        <v>8</v>
      </c>
      <c r="D30" s="16" t="s">
        <v>35</v>
      </c>
      <c r="E30" s="16"/>
      <c r="F30" s="1"/>
      <c r="G30" s="38">
        <f>'[4]Scerri Herrera C.'!$S$30</f>
        <v>0</v>
      </c>
      <c r="H30" s="1"/>
      <c r="I30" s="30"/>
      <c r="J30" s="1"/>
      <c r="K30" s="30"/>
      <c r="L30" s="1"/>
      <c r="M30" s="30"/>
      <c r="N30" s="1"/>
      <c r="O30" s="30"/>
      <c r="P30" s="1"/>
      <c r="Q30" s="30"/>
      <c r="R30" s="1"/>
      <c r="S30" s="34">
        <f t="shared" si="1"/>
        <v>0</v>
      </c>
      <c r="T30" s="1"/>
      <c r="U30" s="30"/>
      <c r="V30" s="1"/>
      <c r="W30" s="34">
        <f t="shared" si="0"/>
        <v>0</v>
      </c>
      <c r="X30" s="17"/>
    </row>
    <row r="31" spans="2:24" ht="15.75" customHeight="1">
      <c r="B31" s="15"/>
      <c r="C31" s="16">
        <v>9</v>
      </c>
      <c r="D31" s="16" t="s">
        <v>36</v>
      </c>
      <c r="E31" s="16"/>
      <c r="F31" s="1"/>
      <c r="G31" s="38">
        <f>'[4]Scerri Herrera C.'!$S$31</f>
        <v>0</v>
      </c>
      <c r="H31" s="1"/>
      <c r="I31" s="30"/>
      <c r="J31" s="1"/>
      <c r="K31" s="30"/>
      <c r="L31" s="1"/>
      <c r="M31" s="30"/>
      <c r="N31" s="1"/>
      <c r="O31" s="30"/>
      <c r="P31" s="1"/>
      <c r="Q31" s="30"/>
      <c r="R31" s="1"/>
      <c r="S31" s="34">
        <f t="shared" si="1"/>
        <v>0</v>
      </c>
      <c r="T31" s="1"/>
      <c r="U31" s="30"/>
      <c r="V31" s="1"/>
      <c r="W31" s="34">
        <f t="shared" si="0"/>
        <v>0</v>
      </c>
      <c r="X31" s="17"/>
    </row>
    <row r="32" spans="2:24" ht="15.75" customHeight="1">
      <c r="B32" s="15"/>
      <c r="C32" s="16">
        <v>10</v>
      </c>
      <c r="D32" s="16" t="s">
        <v>37</v>
      </c>
      <c r="E32" s="16"/>
      <c r="F32" s="1"/>
      <c r="G32" s="38">
        <f>'[4]Scerri Herrera C.'!$S$32</f>
        <v>0</v>
      </c>
      <c r="H32" s="1"/>
      <c r="I32" s="30"/>
      <c r="J32" s="1"/>
      <c r="K32" s="30"/>
      <c r="L32" s="1"/>
      <c r="M32" s="30"/>
      <c r="N32" s="1"/>
      <c r="O32" s="30"/>
      <c r="P32" s="1"/>
      <c r="Q32" s="30"/>
      <c r="R32" s="1"/>
      <c r="S32" s="34">
        <f t="shared" si="1"/>
        <v>0</v>
      </c>
      <c r="T32" s="1"/>
      <c r="U32" s="30"/>
      <c r="V32" s="1"/>
      <c r="W32" s="34">
        <f t="shared" si="0"/>
        <v>0</v>
      </c>
      <c r="X32" s="17"/>
    </row>
    <row r="33" spans="2:24" ht="15.75" customHeight="1">
      <c r="B33" s="15"/>
      <c r="C33" s="16">
        <v>11</v>
      </c>
      <c r="D33" s="16" t="s">
        <v>38</v>
      </c>
      <c r="E33" s="16"/>
      <c r="F33" s="1"/>
      <c r="G33" s="38">
        <f>'[4]Scerri Herrera C.'!$S$33</f>
        <v>0</v>
      </c>
      <c r="H33" s="1"/>
      <c r="I33" s="30"/>
      <c r="J33" s="1"/>
      <c r="K33" s="30"/>
      <c r="L33" s="1"/>
      <c r="M33" s="30"/>
      <c r="N33" s="1"/>
      <c r="O33" s="30"/>
      <c r="P33" s="1"/>
      <c r="Q33" s="30"/>
      <c r="R33" s="1"/>
      <c r="S33" s="34">
        <f t="shared" si="1"/>
        <v>0</v>
      </c>
      <c r="T33" s="1"/>
      <c r="U33" s="30"/>
      <c r="V33" s="1"/>
      <c r="W33" s="34">
        <f t="shared" si="0"/>
        <v>0</v>
      </c>
      <c r="X33" s="17"/>
    </row>
    <row r="34" spans="2:24" ht="15.75" customHeight="1">
      <c r="B34" s="15"/>
      <c r="C34" s="16">
        <v>12</v>
      </c>
      <c r="D34" s="16" t="s">
        <v>39</v>
      </c>
      <c r="E34" s="16"/>
      <c r="F34" s="1"/>
      <c r="G34" s="38">
        <f>'[4]Scerri Herrera C.'!$S$34</f>
        <v>0</v>
      </c>
      <c r="H34" s="1"/>
      <c r="I34" s="30"/>
      <c r="J34" s="1"/>
      <c r="K34" s="30"/>
      <c r="L34" s="1"/>
      <c r="M34" s="30"/>
      <c r="N34" s="1"/>
      <c r="O34" s="30"/>
      <c r="P34" s="1"/>
      <c r="Q34" s="30"/>
      <c r="R34" s="1"/>
      <c r="S34" s="34">
        <f t="shared" si="1"/>
        <v>0</v>
      </c>
      <c r="T34" s="1"/>
      <c r="U34" s="30"/>
      <c r="V34" s="1"/>
      <c r="W34" s="34">
        <f t="shared" si="0"/>
        <v>0</v>
      </c>
      <c r="X34" s="17"/>
    </row>
    <row r="35" spans="2:24" ht="15.75" customHeight="1">
      <c r="B35" s="15"/>
      <c r="C35" s="16">
        <v>13</v>
      </c>
      <c r="D35" s="16" t="s">
        <v>40</v>
      </c>
      <c r="E35" s="16"/>
      <c r="F35" s="1"/>
      <c r="G35" s="38">
        <f>'[4]Scerri Herrera C.'!$S$35</f>
        <v>0</v>
      </c>
      <c r="H35" s="1"/>
      <c r="I35" s="30"/>
      <c r="J35" s="1"/>
      <c r="K35" s="30"/>
      <c r="L35" s="1"/>
      <c r="M35" s="30"/>
      <c r="N35" s="1"/>
      <c r="O35" s="30"/>
      <c r="P35" s="1"/>
      <c r="Q35" s="30"/>
      <c r="R35" s="1"/>
      <c r="S35" s="34">
        <f t="shared" si="1"/>
        <v>0</v>
      </c>
      <c r="T35" s="1"/>
      <c r="U35" s="30"/>
      <c r="V35" s="1"/>
      <c r="W35" s="34">
        <f t="shared" si="0"/>
        <v>0</v>
      </c>
      <c r="X35" s="17"/>
    </row>
    <row r="36" spans="2:24" ht="15.75" customHeight="1">
      <c r="B36" s="15"/>
      <c r="C36" s="16">
        <v>14</v>
      </c>
      <c r="D36" s="16" t="s">
        <v>20</v>
      </c>
      <c r="E36" s="16"/>
      <c r="F36" s="1"/>
      <c r="G36" s="38">
        <f>'[4]Scerri Herrera C.'!$S$36</f>
        <v>0</v>
      </c>
      <c r="H36" s="1"/>
      <c r="I36" s="30"/>
      <c r="J36" s="1"/>
      <c r="K36" s="30"/>
      <c r="L36" s="1"/>
      <c r="M36" s="30"/>
      <c r="N36" s="1"/>
      <c r="O36" s="30"/>
      <c r="P36" s="1"/>
      <c r="Q36" s="30"/>
      <c r="R36" s="1"/>
      <c r="S36" s="34">
        <f t="shared" si="1"/>
        <v>0</v>
      </c>
      <c r="T36" s="1"/>
      <c r="U36" s="30"/>
      <c r="V36" s="1"/>
      <c r="W36" s="34">
        <f>IF(ISNUMBER(S36),S36,0)-IF(ISNUMBER(U36),U36,0)</f>
        <v>0</v>
      </c>
      <c r="X36" s="17"/>
    </row>
    <row r="37" spans="2:24" ht="15.75" customHeight="1">
      <c r="B37" s="15"/>
      <c r="C37" s="16">
        <v>15</v>
      </c>
      <c r="D37" s="16" t="s">
        <v>63</v>
      </c>
      <c r="E37" s="16"/>
      <c r="F37" s="1"/>
      <c r="G37" s="38">
        <f>'[4]Scerri Herrera C.'!$S$37</f>
        <v>0</v>
      </c>
      <c r="H37" s="1"/>
      <c r="I37" s="30"/>
      <c r="J37" s="1"/>
      <c r="K37" s="30"/>
      <c r="L37" s="1"/>
      <c r="M37" s="30"/>
      <c r="N37" s="1"/>
      <c r="O37" s="30"/>
      <c r="P37" s="1"/>
      <c r="Q37" s="30"/>
      <c r="R37" s="1"/>
      <c r="S37" s="34">
        <f>IF(ISNUMBER(G37),G37,0)+IF(ISNUMBER(I37),I37,0)-IF(ISNUMBER(M37),M37,0)+IF(ISNUMBER(O37),O37,0)-IF(ISNUMBER(Q37),Q37,0)+IF(ISNUMBER(K37),K37,0)</f>
        <v>0</v>
      </c>
      <c r="T37" s="1"/>
      <c r="U37" s="30"/>
      <c r="V37" s="1"/>
      <c r="W37" s="34">
        <f>IF(ISNUMBER(S37),S37,0)-IF(ISNUMBER(U37),U37,0)</f>
        <v>0</v>
      </c>
      <c r="X37" s="17"/>
    </row>
    <row r="38" spans="2:24" ht="15.75" customHeight="1">
      <c r="B38" s="15"/>
      <c r="C38" s="16">
        <v>16</v>
      </c>
      <c r="D38" s="16" t="s">
        <v>64</v>
      </c>
      <c r="E38" s="16"/>
      <c r="F38" s="1"/>
      <c r="G38" s="38">
        <f>'[4]Scerri Herrera C.'!$S$38</f>
        <v>0</v>
      </c>
      <c r="H38" s="1"/>
      <c r="I38" s="30"/>
      <c r="J38" s="1"/>
      <c r="K38" s="30"/>
      <c r="L38" s="1"/>
      <c r="M38" s="30"/>
      <c r="N38" s="1"/>
      <c r="O38" s="30"/>
      <c r="P38" s="1"/>
      <c r="Q38" s="30"/>
      <c r="R38" s="1"/>
      <c r="S38" s="34">
        <f t="shared" si="1"/>
        <v>0</v>
      </c>
      <c r="T38" s="1"/>
      <c r="U38" s="30"/>
      <c r="V38" s="1"/>
      <c r="W38" s="34">
        <f>IF(ISNUMBER(S38),S38,0)-IF(ISNUMBER(U38),U38,0)</f>
        <v>0</v>
      </c>
      <c r="X38" s="17"/>
    </row>
    <row r="39" spans="2:24" ht="15.75" customHeight="1">
      <c r="B39" s="15"/>
      <c r="C39" s="16">
        <v>17</v>
      </c>
      <c r="D39" s="16" t="s">
        <v>65</v>
      </c>
      <c r="E39" s="16"/>
      <c r="F39" s="1"/>
      <c r="G39" s="38">
        <f>'[4]Scerri Herrera C.'!$S$39</f>
        <v>0</v>
      </c>
      <c r="H39" s="1"/>
      <c r="I39" s="30"/>
      <c r="J39" s="1"/>
      <c r="K39" s="30"/>
      <c r="L39" s="1"/>
      <c r="M39" s="30"/>
      <c r="N39" s="1"/>
      <c r="O39" s="30"/>
      <c r="P39" s="1"/>
      <c r="Q39" s="30"/>
      <c r="R39" s="1"/>
      <c r="S39" s="34">
        <f t="shared" si="1"/>
        <v>0</v>
      </c>
      <c r="T39" s="1"/>
      <c r="U39" s="30"/>
      <c r="V39" s="1"/>
      <c r="W39" s="34">
        <f t="shared" si="0"/>
        <v>0</v>
      </c>
      <c r="X39" s="17"/>
    </row>
    <row r="40" spans="2:24" ht="15.75" customHeight="1">
      <c r="B40" s="15"/>
      <c r="C40" s="16">
        <v>18</v>
      </c>
      <c r="D40" s="16" t="s">
        <v>130</v>
      </c>
      <c r="E40" s="16"/>
      <c r="F40" s="1"/>
      <c r="G40" s="38">
        <f>'[4]Scerri Herrera C.'!$S$40</f>
        <v>0</v>
      </c>
      <c r="H40" s="1"/>
      <c r="I40" s="30"/>
      <c r="J40" s="1"/>
      <c r="K40" s="30"/>
      <c r="L40" s="1"/>
      <c r="M40" s="30"/>
      <c r="N40" s="1"/>
      <c r="O40" s="30"/>
      <c r="P40" s="1"/>
      <c r="Q40" s="30"/>
      <c r="R40" s="1"/>
      <c r="S40" s="34">
        <f t="shared" si="1"/>
        <v>0</v>
      </c>
      <c r="T40" s="1"/>
      <c r="U40" s="30"/>
      <c r="V40" s="1"/>
      <c r="W40" s="34">
        <f>IF(ISNUMBER(S40),S40,0)-IF(ISNUMBER(U40),U40,0)</f>
        <v>0</v>
      </c>
      <c r="X40" s="17"/>
    </row>
    <row r="41" spans="2:24" ht="15.75" customHeight="1">
      <c r="B41" s="15"/>
      <c r="C41" s="16">
        <v>19</v>
      </c>
      <c r="D41" s="16" t="s">
        <v>131</v>
      </c>
      <c r="E41" s="16"/>
      <c r="F41" s="1"/>
      <c r="G41" s="38">
        <f>'[4]Scerri Herrera C.'!$S$41</f>
        <v>0</v>
      </c>
      <c r="H41" s="1"/>
      <c r="I41" s="30"/>
      <c r="J41" s="1"/>
      <c r="K41" s="30"/>
      <c r="L41" s="1"/>
      <c r="M41" s="30"/>
      <c r="N41" s="1"/>
      <c r="O41" s="30"/>
      <c r="P41" s="1"/>
      <c r="Q41" s="30"/>
      <c r="R41" s="1"/>
      <c r="S41" s="34">
        <f t="shared" si="1"/>
        <v>0</v>
      </c>
      <c r="T41" s="1"/>
      <c r="U41" s="30"/>
      <c r="V41" s="1"/>
      <c r="W41" s="34">
        <f>IF(ISNUMBER(S41),S41,0)-IF(ISNUMBER(U41),U41,0)</f>
        <v>0</v>
      </c>
      <c r="X41" s="17"/>
    </row>
    <row r="42" spans="2:24" ht="15.75" customHeight="1">
      <c r="B42" s="15"/>
      <c r="C42" s="16">
        <v>20</v>
      </c>
      <c r="D42" s="16" t="s">
        <v>132</v>
      </c>
      <c r="E42" s="16"/>
      <c r="F42" s="1"/>
      <c r="G42" s="38">
        <f>'[4]Scerri Herrera C.'!$S$42</f>
        <v>0</v>
      </c>
      <c r="H42" s="1"/>
      <c r="I42" s="30"/>
      <c r="J42" s="1"/>
      <c r="K42" s="30"/>
      <c r="L42" s="1"/>
      <c r="M42" s="30"/>
      <c r="N42" s="1"/>
      <c r="O42" s="30"/>
      <c r="P42" s="1"/>
      <c r="Q42" s="30"/>
      <c r="R42" s="1"/>
      <c r="S42" s="34">
        <f>IF(ISNUMBER(G42),G42,0)+IF(ISNUMBER(I42),I42,0)-IF(ISNUMBER(M42),M42,0)+IF(ISNUMBER(O42),O42,0)-IF(ISNUMBER(Q42),Q42,0)+IF(ISNUMBER(K42),K42,0)</f>
        <v>0</v>
      </c>
      <c r="T42" s="1"/>
      <c r="U42" s="30"/>
      <c r="V42" s="1"/>
      <c r="W42" s="34">
        <f>IF(ISNUMBER(S42),S42,0)-IF(ISNUMBER(U42),U42,0)</f>
        <v>0</v>
      </c>
      <c r="X42" s="17"/>
    </row>
    <row r="43" spans="2:24" ht="15.75" customHeight="1">
      <c r="B43" s="15"/>
      <c r="C43" s="16">
        <v>21</v>
      </c>
      <c r="D43" s="16" t="s">
        <v>133</v>
      </c>
      <c r="E43" s="16"/>
      <c r="F43" s="1"/>
      <c r="G43" s="38">
        <f>'[4]Scerri Herrera C.'!$S$43</f>
        <v>0</v>
      </c>
      <c r="H43" s="1"/>
      <c r="I43" s="30"/>
      <c r="J43" s="1"/>
      <c r="K43" s="30"/>
      <c r="L43" s="1"/>
      <c r="M43" s="30"/>
      <c r="N43" s="1"/>
      <c r="O43" s="30"/>
      <c r="P43" s="1"/>
      <c r="Q43" s="30"/>
      <c r="R43" s="1"/>
      <c r="S43" s="34">
        <f>IF(ISNUMBER(G43),G43,0)+IF(ISNUMBER(I43),I43,0)-IF(ISNUMBER(M43),M43,0)+IF(ISNUMBER(O43),O43,0)-IF(ISNUMBER(Q43),Q43,0)+IF(ISNUMBER(K43),K43,0)</f>
        <v>0</v>
      </c>
      <c r="T43" s="1"/>
      <c r="U43" s="30"/>
      <c r="V43" s="1"/>
      <c r="W43" s="34">
        <f>IF(ISNUMBER(S43),S43,0)-IF(ISNUMBER(U43),U43,0)</f>
        <v>0</v>
      </c>
      <c r="X43" s="17"/>
    </row>
    <row r="44" spans="2:24" ht="6" customHeight="1">
      <c r="B44" s="15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7"/>
    </row>
    <row r="45" spans="2:24" ht="13.5" thickBot="1">
      <c r="B45" s="15"/>
      <c r="C45" s="1" t="s">
        <v>7</v>
      </c>
      <c r="D45" s="1"/>
      <c r="E45" s="1"/>
      <c r="F45" s="1"/>
      <c r="G45" s="35">
        <f>SUM(G23:G43)</f>
        <v>0</v>
      </c>
      <c r="H45" s="34"/>
      <c r="I45" s="35">
        <f>SUM(I22:I43)</f>
        <v>0</v>
      </c>
      <c r="J45" s="34"/>
      <c r="K45" s="35">
        <f>SUM(K23:K43)</f>
        <v>0</v>
      </c>
      <c r="L45" s="34"/>
      <c r="M45" s="35">
        <f>SUM(M22:M43)</f>
        <v>0</v>
      </c>
      <c r="N45" s="34"/>
      <c r="O45" s="35">
        <f>SUM(O22:O43)</f>
        <v>0</v>
      </c>
      <c r="P45" s="34"/>
      <c r="Q45" s="35">
        <f>SUM(Q22:Q43)</f>
        <v>0</v>
      </c>
      <c r="R45" s="34"/>
      <c r="S45" s="35">
        <f>SUM(S22:S43)</f>
        <v>0</v>
      </c>
      <c r="T45" s="34"/>
      <c r="U45" s="35">
        <f>SUM(U22:U43)</f>
        <v>0</v>
      </c>
      <c r="V45" s="34"/>
      <c r="W45" s="35">
        <f>SUM(W22:W43)</f>
        <v>0</v>
      </c>
      <c r="X45" s="17"/>
    </row>
    <row r="46" spans="2:24" ht="4.5" customHeight="1" thickTop="1">
      <c r="B46" s="15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7"/>
    </row>
    <row r="47" spans="2:24" ht="11.25" customHeight="1" hidden="1">
      <c r="B47" s="15"/>
      <c r="C47" s="16"/>
      <c r="D47" s="16"/>
      <c r="E47" s="16"/>
      <c r="F47" s="1"/>
      <c r="G47" s="16"/>
      <c r="H47" s="1"/>
      <c r="I47" s="16"/>
      <c r="J47" s="1"/>
      <c r="K47" s="16"/>
      <c r="L47" s="1"/>
      <c r="M47" s="16"/>
      <c r="N47" s="1"/>
      <c r="O47" s="16"/>
      <c r="P47" s="1"/>
      <c r="Q47" s="16"/>
      <c r="R47" s="1"/>
      <c r="S47" s="1">
        <f>G47+I47-M47+O47-Q47</f>
        <v>0</v>
      </c>
      <c r="T47" s="1"/>
      <c r="U47" s="16"/>
      <c r="V47" s="1"/>
      <c r="W47" s="1">
        <f>S47-U47</f>
        <v>0</v>
      </c>
      <c r="X47" s="17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8"/>
    </row>
    <row r="49" ht="12.75">
      <c r="D49" s="40"/>
    </row>
    <row r="50" ht="4.5" customHeight="1"/>
    <row r="51" ht="12.75">
      <c r="C51" s="2" t="s">
        <v>31</v>
      </c>
    </row>
    <row r="52" spans="14:17" ht="12.75">
      <c r="N52" s="19" t="s">
        <v>42</v>
      </c>
      <c r="Q52" s="20"/>
    </row>
    <row r="53" spans="3:23" ht="12.75">
      <c r="C53" s="5"/>
      <c r="D53" s="5"/>
      <c r="E53" s="5"/>
      <c r="Q53" s="5"/>
      <c r="R53" s="5"/>
      <c r="S53" s="5"/>
      <c r="T53" s="5"/>
      <c r="U53" s="5"/>
      <c r="V53" s="5"/>
      <c r="W53" s="5"/>
    </row>
    <row r="54" spans="3:20" ht="12.75">
      <c r="C54" s="48" t="s">
        <v>14</v>
      </c>
      <c r="D54" s="48"/>
      <c r="E54" s="48"/>
      <c r="M54" s="1"/>
      <c r="N54" s="19" t="s">
        <v>41</v>
      </c>
      <c r="Q54" s="20"/>
      <c r="T54" s="33"/>
    </row>
    <row r="55" ht="12.75">
      <c r="T55" s="6" t="s">
        <v>12</v>
      </c>
    </row>
    <row r="56" spans="17:23" ht="12.75">
      <c r="Q56" s="21"/>
      <c r="R56" s="22"/>
      <c r="S56" s="22"/>
      <c r="T56" s="22"/>
      <c r="U56" s="22"/>
      <c r="V56" s="22"/>
      <c r="W56" s="23"/>
    </row>
    <row r="57" spans="14:23" ht="12.75">
      <c r="N57" s="19" t="s">
        <v>43</v>
      </c>
      <c r="Q57" s="24"/>
      <c r="R57" s="1"/>
      <c r="S57" s="1"/>
      <c r="T57" s="1"/>
      <c r="U57" s="1"/>
      <c r="V57" s="1"/>
      <c r="W57" s="25"/>
    </row>
    <row r="58" spans="17:23" ht="12.75">
      <c r="Q58" s="26"/>
      <c r="R58" s="27"/>
      <c r="S58" s="27"/>
      <c r="T58" s="27"/>
      <c r="U58" s="27"/>
      <c r="V58" s="27"/>
      <c r="W58" s="28"/>
    </row>
  </sheetData>
  <sheetProtection password="9F1D" sheet="1" objects="1" scenarios="1"/>
  <mergeCells count="7">
    <mergeCell ref="C54:E54"/>
    <mergeCell ref="B2:V2"/>
    <mergeCell ref="B4:V4"/>
    <mergeCell ref="B11:V11"/>
    <mergeCell ref="B13:V13"/>
    <mergeCell ref="B7:V7"/>
    <mergeCell ref="B5:V5"/>
  </mergeCells>
  <printOptions/>
  <pageMargins left="0.48" right="0.35" top="0.44" bottom="0.43" header="0.26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B32"/>
  <sheetViews>
    <sheetView showGridLines="0" zoomScale="80" zoomScaleNormal="80" zoomScalePageLayoutView="0" workbookViewId="0" topLeftCell="A1">
      <selection activeCell="A1" sqref="A1:IV16384"/>
    </sheetView>
  </sheetViews>
  <sheetFormatPr defaultColWidth="9.140625" defaultRowHeight="12.75"/>
  <cols>
    <col min="1" max="1" width="19.140625" style="58" customWidth="1"/>
    <col min="2" max="28" width="5.28125" style="58" customWidth="1"/>
    <col min="29" max="16384" width="9.00390625" style="58" customWidth="1"/>
  </cols>
  <sheetData>
    <row r="1" spans="1:28" ht="12.75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</row>
    <row r="2" ht="12.75"/>
    <row r="3" spans="1:27" ht="19.5" customHeight="1">
      <c r="A3" s="126" t="s">
        <v>159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</row>
    <row r="4" spans="1:27" ht="12.75" customHeight="1">
      <c r="A4" s="128" t="s">
        <v>56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</row>
    <row r="5" spans="1:27" s="130" customFormat="1" ht="15" customHeight="1">
      <c r="A5" s="129" t="s">
        <v>57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</row>
    <row r="6" spans="1:27" ht="15" customHeight="1">
      <c r="A6" s="131" t="str">
        <f>CONCATENATE(Kriminal!G6," ",Kriminal!H6)</f>
        <v>Statistika Ghal Jannar 2019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</row>
    <row r="7" spans="1:28" ht="12.75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64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64" t="s">
        <v>0</v>
      </c>
    </row>
    <row r="8" ht="12.75" customHeight="1"/>
    <row r="9" spans="2:28" ht="96" customHeight="1">
      <c r="B9" s="132" t="s">
        <v>174</v>
      </c>
      <c r="C9" s="133" t="s">
        <v>128</v>
      </c>
      <c r="D9" s="133" t="s">
        <v>147</v>
      </c>
      <c r="E9" s="133" t="s">
        <v>206</v>
      </c>
      <c r="F9" s="133" t="s">
        <v>189</v>
      </c>
      <c r="G9" s="133" t="s">
        <v>193</v>
      </c>
      <c r="H9" s="133" t="s">
        <v>69</v>
      </c>
      <c r="I9" s="133" t="s">
        <v>154</v>
      </c>
      <c r="J9" s="133"/>
      <c r="K9" s="133" t="s">
        <v>207</v>
      </c>
      <c r="L9" s="133" t="s">
        <v>150</v>
      </c>
      <c r="M9" s="133" t="s">
        <v>177</v>
      </c>
      <c r="N9" s="133" t="s">
        <v>70</v>
      </c>
      <c r="O9" s="133" t="s">
        <v>155</v>
      </c>
      <c r="P9" s="133" t="s">
        <v>178</v>
      </c>
      <c r="Q9" s="134" t="s">
        <v>127</v>
      </c>
      <c r="R9" s="133"/>
      <c r="S9" s="133"/>
      <c r="T9" s="133" t="s">
        <v>157</v>
      </c>
      <c r="U9" s="134" t="s">
        <v>165</v>
      </c>
      <c r="V9" s="134" t="s">
        <v>166</v>
      </c>
      <c r="W9" s="135" t="s">
        <v>186</v>
      </c>
      <c r="X9" s="135" t="s">
        <v>208</v>
      </c>
      <c r="Y9" s="136" t="s">
        <v>21</v>
      </c>
      <c r="Z9" s="137" t="s">
        <v>22</v>
      </c>
      <c r="AA9" s="138" t="s">
        <v>23</v>
      </c>
      <c r="AB9" s="139" t="s">
        <v>24</v>
      </c>
    </row>
    <row r="10" spans="1:28" ht="15.75" customHeight="1">
      <c r="A10" s="140" t="s">
        <v>32</v>
      </c>
      <c r="B10" s="141">
        <f>SUMIF('J. Demicoli'!$D$23:$D$43,A10,'J. Demicoli'!$I$23:$I$43)</f>
        <v>5</v>
      </c>
      <c r="C10" s="142">
        <f>SUMIF('Vella G.'!$D$23:$D$43,A10,'Vella G.'!$I$23:$I$43)</f>
        <v>2</v>
      </c>
      <c r="D10" s="142">
        <f>SUMIF('Depasquale F.'!$D$23:$D$43,A10,'Depasquale F.'!$I$23:$I$43)</f>
        <v>0</v>
      </c>
      <c r="E10" s="142">
        <f>SUMIF('Astrid-May Grima'!$D$23:$D$43,A10,'Astrid-May Grima'!$I$23:$I$43)</f>
        <v>0</v>
      </c>
      <c r="F10" s="142">
        <f>SUMIF('Farrugia Frendo C.'!$D$23:$D$43,A10,'Farrugia Frendo C.'!$I$23:$I$43)</f>
        <v>0</v>
      </c>
      <c r="G10" s="142">
        <f>SUMIF('Micallef Stafrace Y.'!$D$23:$D$43,A10,'Micallef Stafrace Y.'!$I$23:$I$43)</f>
        <v>0</v>
      </c>
      <c r="H10" s="142">
        <f>SUMIF('Demicoli A.'!$D$23:$D$43,A10,'Demicoli A.'!$I$23:$I$43)</f>
        <v>0</v>
      </c>
      <c r="I10" s="142">
        <f>SUMIF('Farrugia M.'!$D$23:$D$43,A10,'Farrugia M.'!$I$23:$I$43)</f>
        <v>0</v>
      </c>
      <c r="J10" s="142">
        <f>SUMIF('mag. 1'!$D$23:$D$43,A10,'mag. 1'!$I$23:$I$43)</f>
        <v>0</v>
      </c>
      <c r="K10" s="142">
        <f>SUMIF('Simone Grech'!$D$23:$D$43,A10,'Simone Grech'!$I$23:$I$43)</f>
        <v>0</v>
      </c>
      <c r="L10" s="142">
        <f>SUMIF('Camilleri N.'!$D$23:$D$43,A10,'Camilleri N.'!$I$23:$I$43)</f>
        <v>0</v>
      </c>
      <c r="M10" s="142">
        <f>SUMIF('J. Mifsud'!$D$23:$D$43,A10,'J. Mifsud'!$I$23:$I$43)</f>
        <v>4</v>
      </c>
      <c r="N10" s="142">
        <f>SUMIF('Clarke D.'!$D$23:$D$43,A10,'Clarke D.'!$I$23:$I$43)</f>
        <v>5</v>
      </c>
      <c r="O10" s="142">
        <f>SUMIF('Farrugia I.'!$D$23:$D$43,A10,'Farrugia I.'!$I$23:$I$43)</f>
        <v>0</v>
      </c>
      <c r="P10" s="142">
        <f>SUMIF('M. Vella'!$D$23:$D$43,A10,'M. Vella'!$I$23:$I$43)</f>
        <v>0</v>
      </c>
      <c r="Q10" s="142">
        <f>SUMIF('Stafrace Zammit C.'!$D$23:$D$43,A10,'Stafrace Zammit C.'!$I$23:$I$43)</f>
        <v>0</v>
      </c>
      <c r="R10" s="142">
        <f>SUMIF('mag. 2'!$D$23:$D$43,A10,'mag. 2'!$I$23:$I$43)</f>
        <v>0</v>
      </c>
      <c r="S10" s="142">
        <f>SUMIF('mag. 3'!$D$23:$D$43,A10,'mag. 3'!$I$23:$I$43)</f>
        <v>0</v>
      </c>
      <c r="T10" s="142">
        <f>SUMIF('Galea Sciberras N.'!$D$23:$D$43,A10,'Galea Sciberras N.'!$I$23:$I$43)</f>
        <v>2</v>
      </c>
      <c r="U10" s="142">
        <f>SUMIF('Bugeja A.'!$D$23:$D$43,A10,'Bugeja A.'!$I$23:$I$43)</f>
        <v>2</v>
      </c>
      <c r="V10" s="142">
        <f>SUMIF('Galea C.'!$D$23:$D$43,A10,'Galea C.'!$I$23:$I$43)</f>
        <v>3</v>
      </c>
      <c r="W10" s="143">
        <f>SUMIF('Frendo Dimech D.'!$D$23:$D$43,A10,'Frendo Dimech D.'!$I$23:$I$43)</f>
        <v>0</v>
      </c>
      <c r="X10" s="143">
        <f>SUMIF('Rachel Montebello'!$D$23:$D$43,A10,'Rachel Montebello'!$I$23:$I$43)</f>
        <v>0</v>
      </c>
      <c r="Y10" s="144">
        <f aca="true" t="shared" si="0" ref="Y10:Y30">SUM(B10:X10)</f>
        <v>23</v>
      </c>
      <c r="Z10" s="145">
        <f aca="true" t="shared" si="1" ref="Z10:Z26">Y10/$Y$31</f>
        <v>0.017424242424242425</v>
      </c>
      <c r="AA10" s="146"/>
      <c r="AB10" s="147"/>
    </row>
    <row r="11" spans="1:28" ht="15.75" customHeight="1">
      <c r="A11" s="148" t="s">
        <v>33</v>
      </c>
      <c r="B11" s="149">
        <f>SUMIF('J. Demicoli'!$D$23:$D$43,A11,'J. Demicoli'!$I$23:$I$43)</f>
        <v>0</v>
      </c>
      <c r="C11" s="143">
        <f>SUMIF('Vella G.'!$D$23:$D$43,A11,'Vella G.'!$I$23:$I$43)</f>
        <v>4</v>
      </c>
      <c r="D11" s="143">
        <f>SUMIF('Depasquale F.'!$D$23:$D$43,A11,'Depasquale F.'!$I$23:$I$43)</f>
        <v>1</v>
      </c>
      <c r="E11" s="143">
        <f>SUMIF('Astrid-May Grima'!$D$23:$D$43,A11,'Astrid-May Grima'!$I$23:$I$43)</f>
        <v>0</v>
      </c>
      <c r="F11" s="143">
        <f>SUMIF('Farrugia Frendo C.'!$D$23:$D$43,A11,'Farrugia Frendo C.'!$I$23:$I$43)</f>
        <v>3</v>
      </c>
      <c r="G11" s="143">
        <f>SUMIF('Micallef Stafrace Y.'!$D$23:$D$43,A11,'Micallef Stafrace Y.'!$I$23:$I$43)</f>
        <v>0</v>
      </c>
      <c r="H11" s="143">
        <f>SUMIF('Demicoli A.'!$D$23:$D$43,A11,'Demicoli A.'!$I$23:$I$43)</f>
        <v>7</v>
      </c>
      <c r="I11" s="143">
        <f>SUMIF('Farrugia M.'!$D$23:$D$43,A11,'Farrugia M.'!$I$23:$I$43)</f>
        <v>4</v>
      </c>
      <c r="J11" s="143">
        <f>SUMIF('mag. 1'!$D$23:$D$43,A11,'mag. 1'!$I$23:$I$43)</f>
        <v>0</v>
      </c>
      <c r="K11" s="143">
        <f>SUMIF('Simone Grech'!$D$23:$D$43,A11,'Simone Grech'!$I$23:$I$43)</f>
        <v>5</v>
      </c>
      <c r="L11" s="143">
        <f>SUMIF('Camilleri N.'!$D$23:$D$43,A11,'Camilleri N.'!$I$23:$I$43)</f>
        <v>1</v>
      </c>
      <c r="M11" s="143">
        <f>SUMIF('J. Mifsud'!$D$23:$D$43,A11,'J. Mifsud'!$I$23:$I$43)</f>
        <v>4</v>
      </c>
      <c r="N11" s="143">
        <f>SUMIF('Clarke D.'!$D$23:$D$43,A11,'Clarke D.'!$I$23:$I$43)</f>
        <v>10</v>
      </c>
      <c r="O11" s="143">
        <f>SUMIF('Farrugia I.'!$D$23:$D$43,A11,'Farrugia I.'!$I$23:$I$43)</f>
        <v>4</v>
      </c>
      <c r="P11" s="143">
        <f>SUMIF('M. Vella'!$D$23:$D$43,A11,'M. Vella'!$I$23:$I$43)</f>
        <v>6</v>
      </c>
      <c r="Q11" s="143">
        <f>SUMIF('Stafrace Zammit C.'!$D$23:$D$43,A11,'Stafrace Zammit C.'!$I$23:$I$43)</f>
        <v>5</v>
      </c>
      <c r="R11" s="143">
        <f>SUMIF('mag. 2'!$D$23:$D$43,A11,'mag. 2'!$I$23:$I$43)</f>
        <v>0</v>
      </c>
      <c r="S11" s="143">
        <f>SUMIF('mag. 3'!$D$23:$D$43,A11,'mag. 3'!$I$23:$I$43)</f>
        <v>0</v>
      </c>
      <c r="T11" s="143">
        <f>SUMIF('Galea Sciberras N.'!$D$23:$D$43,A11,'Galea Sciberras N.'!$I$23:$I$43)</f>
        <v>0</v>
      </c>
      <c r="U11" s="143">
        <f>SUMIF('Bugeja A.'!$D$23:$D$43,A11,'Bugeja A.'!$I$23:$I$43)</f>
        <v>3</v>
      </c>
      <c r="V11" s="143">
        <f>SUMIF('Galea C.'!$D$23:$D$43,A11,'Galea C.'!$I$23:$I$43)</f>
        <v>2</v>
      </c>
      <c r="W11" s="143">
        <f>SUMIF('Frendo Dimech D.'!$D$23:$D$43,A11,'Frendo Dimech D.'!$I$23:$I$43)</f>
        <v>5</v>
      </c>
      <c r="X11" s="143">
        <f>SUMIF('Rachel Montebello'!$D$23:$D$43,A11,'Rachel Montebello'!$I$23:$I$43)</f>
        <v>5</v>
      </c>
      <c r="Y11" s="150">
        <f t="shared" si="0"/>
        <v>69</v>
      </c>
      <c r="Z11" s="151">
        <f t="shared" si="1"/>
        <v>0.05227272727272727</v>
      </c>
      <c r="AA11" s="152"/>
      <c r="AB11" s="153"/>
    </row>
    <row r="12" spans="1:28" ht="15.75" customHeight="1">
      <c r="A12" s="154" t="s">
        <v>19</v>
      </c>
      <c r="B12" s="155">
        <f>SUMIF('J. Demicoli'!$D$23:$D$43,A12,'J. Demicoli'!$I$23:$I$43)</f>
        <v>4</v>
      </c>
      <c r="C12" s="156">
        <f>SUMIF('Vella G.'!$D$23:$D$43,A12,'Vella G.'!$I$23:$I$43)</f>
        <v>3</v>
      </c>
      <c r="D12" s="156">
        <f>SUMIF('Depasquale F.'!$D$23:$D$43,A12,'Depasquale F.'!$I$23:$I$43)</f>
        <v>1</v>
      </c>
      <c r="E12" s="156">
        <f>SUMIF('Astrid-May Grima'!$D$23:$D$43,A12,'Astrid-May Grima'!$I$23:$I$43)</f>
        <v>4</v>
      </c>
      <c r="F12" s="156">
        <f>SUMIF('Farrugia Frendo C.'!$D$23:$D$43,A12,'Farrugia Frendo C.'!$I$23:$I$43)</f>
        <v>5</v>
      </c>
      <c r="G12" s="156">
        <f>SUMIF('Micallef Stafrace Y.'!$D$23:$D$43,A12,'Micallef Stafrace Y.'!$I$23:$I$43)</f>
        <v>3</v>
      </c>
      <c r="H12" s="156">
        <f>SUMIF('Demicoli A.'!$D$23:$D$43,A12,'Demicoli A.'!$I$23:$I$43)</f>
        <v>3</v>
      </c>
      <c r="I12" s="156">
        <f>SUMIF('Farrugia M.'!$D$23:$D$43,A12,'Farrugia M.'!$I$23:$I$43)</f>
        <v>0</v>
      </c>
      <c r="J12" s="156">
        <f>SUMIF('mag. 1'!$D$23:$D$43,A12,'mag. 1'!$I$23:$I$43)</f>
        <v>0</v>
      </c>
      <c r="K12" s="156">
        <f>SUMIF('Simone Grech'!$D$23:$D$43,A12,'Simone Grech'!$I$23:$I$43)</f>
        <v>7</v>
      </c>
      <c r="L12" s="156">
        <f>SUMIF('Camilleri N.'!$D$23:$D$43,A12,'Camilleri N.'!$I$23:$I$43)</f>
        <v>5</v>
      </c>
      <c r="M12" s="156">
        <f>SUMIF('J. Mifsud'!$D$23:$D$43,A12,'J. Mifsud'!$I$23:$I$43)</f>
        <v>14</v>
      </c>
      <c r="N12" s="156">
        <f>SUMIF('Clarke D.'!$D$23:$D$43,A12,'Clarke D.'!$I$23:$I$43)</f>
        <v>7</v>
      </c>
      <c r="O12" s="156">
        <f>SUMIF('Farrugia I.'!$D$23:$D$43,A12,'Farrugia I.'!$I$23:$I$43)</f>
        <v>3</v>
      </c>
      <c r="P12" s="156">
        <f>SUMIF('M. Vella'!$D$23:$D$43,A12,'M. Vella'!$I$23:$I$43)</f>
        <v>4</v>
      </c>
      <c r="Q12" s="156">
        <f>SUMIF('Stafrace Zammit C.'!$D$23:$D$43,A12,'Stafrace Zammit C.'!$I$23:$I$43)</f>
        <v>1</v>
      </c>
      <c r="R12" s="156">
        <f>SUMIF('mag. 2'!$D$23:$D$43,A12,'mag. 2'!$I$23:$I$43)</f>
        <v>0</v>
      </c>
      <c r="S12" s="156">
        <f>SUMIF('mag. 3'!$D$23:$D$43,A12,'mag. 3'!$I$23:$I$43)</f>
        <v>0</v>
      </c>
      <c r="T12" s="156">
        <f>SUMIF('Galea Sciberras N.'!$D$23:$D$43,A12,'Galea Sciberras N.'!$I$23:$I$43)</f>
        <v>2</v>
      </c>
      <c r="U12" s="156">
        <f>SUMIF('Bugeja A.'!$D$23:$D$43,A12,'Bugeja A.'!$I$23:$I$43)</f>
        <v>8</v>
      </c>
      <c r="V12" s="156">
        <f>SUMIF('Galea C.'!$D$23:$D$43,A12,'Galea C.'!$I$23:$I$43)</f>
        <v>10</v>
      </c>
      <c r="W12" s="143">
        <f>SUMIF('Frendo Dimech D.'!$D$23:$D$43,A12,'Frendo Dimech D.'!$I$23:$I$43)</f>
        <v>6</v>
      </c>
      <c r="X12" s="156">
        <f>SUMIF('Rachel Montebello'!$D$23:$D$43,A12,'Rachel Montebello'!$I$23:$I$43)</f>
        <v>3</v>
      </c>
      <c r="Y12" s="157">
        <f t="shared" si="0"/>
        <v>93</v>
      </c>
      <c r="Z12" s="158">
        <f t="shared" si="1"/>
        <v>0.07045454545454545</v>
      </c>
      <c r="AA12" s="159">
        <f>SUM(Y10:Y12)</f>
        <v>185</v>
      </c>
      <c r="AB12" s="160">
        <f>AA12/$Y$31</f>
        <v>0.14015151515151514</v>
      </c>
    </row>
    <row r="13" spans="1:28" ht="15.75" customHeight="1">
      <c r="A13" s="140" t="s">
        <v>8</v>
      </c>
      <c r="B13" s="141">
        <f>SUMIF('J. Demicoli'!$D$23:$D$43,A13,'J. Demicoli'!$I$23:$I$43)</f>
        <v>0</v>
      </c>
      <c r="C13" s="142">
        <f>SUMIF('Vella G.'!$D$23:$D$43,A13,'Vella G.'!$I$23:$I$43)</f>
        <v>0</v>
      </c>
      <c r="D13" s="142">
        <f>SUMIF('Depasquale F.'!$D$23:$D$43,A13,'Depasquale F.'!$I$23:$I$43)</f>
        <v>0</v>
      </c>
      <c r="E13" s="142">
        <f>SUMIF('Astrid-May Grima'!$D$23:$D$43,A13,'Astrid-May Grima'!$I$23:$I$43)</f>
        <v>0</v>
      </c>
      <c r="F13" s="142">
        <f>SUMIF('Farrugia Frendo C.'!$D$23:$D$43,A13,'Farrugia Frendo C.'!$I$23:$I$43)</f>
        <v>0</v>
      </c>
      <c r="G13" s="142">
        <f>SUMIF('Micallef Stafrace Y.'!$D$23:$D$43,A13,'Micallef Stafrace Y.'!$I$23:$I$43)</f>
        <v>0</v>
      </c>
      <c r="H13" s="142">
        <f>SUMIF('Demicoli A.'!$D$23:$D$43,A13,'Demicoli A.'!$I$23:$I$43)</f>
        <v>0</v>
      </c>
      <c r="I13" s="142">
        <f>SUMIF('Farrugia M.'!$D$23:$D$43,A13,'Farrugia M.'!$I$23:$I$43)</f>
        <v>0</v>
      </c>
      <c r="J13" s="142">
        <f>SUMIF('mag. 1'!$D$23:$D$43,A13,'mag. 1'!$I$23:$I$43)</f>
        <v>0</v>
      </c>
      <c r="K13" s="142">
        <f>SUMIF('Simone Grech'!$D$23:$D$43,A13,'Simone Grech'!$I$23:$I$43)</f>
        <v>0</v>
      </c>
      <c r="L13" s="142">
        <f>SUMIF('Camilleri N.'!$D$23:$D$43,A13,'Camilleri N.'!$I$23:$I$43)</f>
        <v>0</v>
      </c>
      <c r="M13" s="142">
        <f>SUMIF('J. Mifsud'!$D$23:$D$43,A13,'J. Mifsud'!$I$23:$I$43)</f>
        <v>0</v>
      </c>
      <c r="N13" s="142">
        <f>SUMIF('Clarke D.'!$D$23:$D$43,A13,'Clarke D.'!$I$23:$I$43)</f>
        <v>0</v>
      </c>
      <c r="O13" s="142">
        <f>SUMIF('Farrugia I.'!$D$23:$D$43,A13,'Farrugia I.'!$I$23:$I$43)</f>
        <v>1</v>
      </c>
      <c r="P13" s="142">
        <f>SUMIF('M. Vella'!$D$23:$D$43,A13,'M. Vella'!$I$23:$I$43)</f>
        <v>0</v>
      </c>
      <c r="Q13" s="142">
        <f>SUMIF('Stafrace Zammit C.'!$D$23:$D$43,A13,'Stafrace Zammit C.'!$I$23:$I$43)</f>
        <v>0</v>
      </c>
      <c r="R13" s="142">
        <f>SUMIF('mag. 2'!$D$23:$D$43,A13,'mag. 2'!$I$23:$I$43)</f>
        <v>0</v>
      </c>
      <c r="S13" s="142">
        <f>SUMIF('mag. 3'!$D$23:$D$43,A13,'mag. 3'!$I$23:$I$43)</f>
        <v>0</v>
      </c>
      <c r="T13" s="142">
        <f>SUMIF('Galea Sciberras N.'!$D$23:$D$43,A13,'Galea Sciberras N.'!$I$23:$I$43)</f>
        <v>0</v>
      </c>
      <c r="U13" s="142">
        <f>SUMIF('Bugeja A.'!$D$23:$D$43,A13,'Bugeja A.'!$I$23:$I$43)</f>
        <v>0</v>
      </c>
      <c r="V13" s="142">
        <f>SUMIF('Galea C.'!$D$23:$D$43,A13,'Galea C.'!$I$23:$I$43)</f>
        <v>0</v>
      </c>
      <c r="W13" s="142">
        <f>SUMIF('Frendo Dimech D.'!$D$23:$D$43,A13,'Frendo Dimech D.'!$I$23:$I$43)</f>
        <v>0</v>
      </c>
      <c r="X13" s="142">
        <f>SUMIF('Rachel Montebello'!$D$23:$D$43,A13,'Rachel Montebello'!$I$23:$I$43)</f>
        <v>0</v>
      </c>
      <c r="Y13" s="144">
        <f t="shared" si="0"/>
        <v>1</v>
      </c>
      <c r="Z13" s="145">
        <f t="shared" si="1"/>
        <v>0.0007575757575757576</v>
      </c>
      <c r="AA13" s="146"/>
      <c r="AB13" s="147"/>
    </row>
    <row r="14" spans="1:28" ht="15.75" customHeight="1">
      <c r="A14" s="148" t="s">
        <v>71</v>
      </c>
      <c r="B14" s="149">
        <f>SUMIF('J. Demicoli'!$D$23:$D$43,A14,'J. Demicoli'!$I$23:$I$43)</f>
        <v>0</v>
      </c>
      <c r="C14" s="143">
        <f>SUMIF('Vella G.'!$D$23:$D$43,A14,'Vella G.'!$I$23:$I$43)</f>
        <v>0</v>
      </c>
      <c r="D14" s="143">
        <f>SUMIF('Depasquale F.'!$D$23:$D$43,A14,'Depasquale F.'!$I$23:$I$43)</f>
        <v>0</v>
      </c>
      <c r="E14" s="143">
        <f>SUMIF('Astrid-May Grima'!$D$23:$D$43,A14,'Astrid-May Grima'!$I$23:$I$43)</f>
        <v>0</v>
      </c>
      <c r="F14" s="143">
        <f>SUMIF('Farrugia Frendo C.'!$D$23:$D$43,A14,'Farrugia Frendo C.'!$I$23:$I$43)</f>
        <v>0</v>
      </c>
      <c r="G14" s="143">
        <f>SUMIF('Micallef Stafrace Y.'!$D$23:$D$43,A14,'Micallef Stafrace Y.'!$I$23:$I$43)</f>
        <v>0</v>
      </c>
      <c r="H14" s="143">
        <f>SUMIF('Demicoli A.'!$D$23:$D$43,A14,'Demicoli A.'!$I$23:$I$43)</f>
        <v>0</v>
      </c>
      <c r="I14" s="143">
        <f>SUMIF('Farrugia M.'!$D$23:$D$43,A14,'Farrugia M.'!$I$23:$I$43)</f>
        <v>0</v>
      </c>
      <c r="J14" s="143">
        <f>SUMIF('mag. 1'!$D$23:$D$43,A14,'mag. 1'!$I$23:$I$43)</f>
        <v>0</v>
      </c>
      <c r="K14" s="143">
        <f>SUMIF('Simone Grech'!$D$23:$D$43,A14,'Simone Grech'!$I$23:$I$43)</f>
        <v>0</v>
      </c>
      <c r="L14" s="143">
        <f>SUMIF('Camilleri N.'!$D$23:$D$43,A14,'Camilleri N.'!$I$23:$I$43)</f>
        <v>0</v>
      </c>
      <c r="M14" s="143">
        <f>SUMIF('J. Mifsud'!$D$23:$D$43,A14,'J. Mifsud'!$I$23:$I$43)</f>
        <v>0</v>
      </c>
      <c r="N14" s="143">
        <f>SUMIF('Clarke D.'!$D$23:$D$43,A14,'Clarke D.'!$I$23:$I$43)</f>
        <v>0</v>
      </c>
      <c r="O14" s="143">
        <f>SUMIF('Farrugia I.'!$D$23:$D$43,A14,'Farrugia I.'!$I$23:$I$43)</f>
        <v>0</v>
      </c>
      <c r="P14" s="143">
        <f>SUMIF('M. Vella'!$D$23:$D$43,A14,'M. Vella'!$I$23:$I$43)</f>
        <v>0</v>
      </c>
      <c r="Q14" s="143">
        <f>SUMIF('Stafrace Zammit C.'!$D$23:$D$43,A14,'Stafrace Zammit C.'!$I$23:$I$43)</f>
        <v>0</v>
      </c>
      <c r="R14" s="143">
        <f>SUMIF('mag. 2'!$D$23:$D$43,A14,'mag. 2'!$I$23:$I$43)</f>
        <v>0</v>
      </c>
      <c r="S14" s="143">
        <f>SUMIF('mag. 3'!$D$23:$D$43,A14,'mag. 3'!$I$23:$I$43)</f>
        <v>0</v>
      </c>
      <c r="T14" s="143">
        <f>SUMIF('Galea Sciberras N.'!$D$23:$D$43,A14,'Galea Sciberras N.'!$I$23:$I$43)</f>
        <v>0</v>
      </c>
      <c r="U14" s="143">
        <f>SUMIF('Bugeja A.'!$D$23:$D$43,A14,'Bugeja A.'!$I$23:$I$43)</f>
        <v>0</v>
      </c>
      <c r="V14" s="143">
        <f>SUMIF('Galea C.'!$D$23:$D$43,A14,'Galea C.'!$I$23:$I$43)</f>
        <v>0</v>
      </c>
      <c r="W14" s="143">
        <f>SUMIF('Frendo Dimech D.'!$D$23:$D$43,A14,'Frendo Dimech D.'!$I$23:$I$43)</f>
        <v>0</v>
      </c>
      <c r="X14" s="143">
        <f>SUMIF('Rachel Montebello'!$D$23:$D$43,A14,'Rachel Montebello'!$I$23:$I$43)</f>
        <v>0</v>
      </c>
      <c r="Y14" s="150">
        <f t="shared" si="0"/>
        <v>0</v>
      </c>
      <c r="Z14" s="151">
        <f t="shared" si="1"/>
        <v>0</v>
      </c>
      <c r="AA14" s="152"/>
      <c r="AB14" s="153"/>
    </row>
    <row r="15" spans="1:28" ht="15.75" customHeight="1">
      <c r="A15" s="154" t="s">
        <v>34</v>
      </c>
      <c r="B15" s="155">
        <f>SUMIF('J. Demicoli'!$D$23:$D$43,A15,'J. Demicoli'!$I$23:$I$43)</f>
        <v>0</v>
      </c>
      <c r="C15" s="156">
        <f>SUMIF('Vella G.'!$D$23:$D$43,A15,'Vella G.'!$I$23:$I$43)</f>
        <v>0</v>
      </c>
      <c r="D15" s="156">
        <f>SUMIF('Depasquale F.'!$D$23:$D$43,A15,'Depasquale F.'!$I$23:$I$43)</f>
        <v>0</v>
      </c>
      <c r="E15" s="156">
        <f>SUMIF('Astrid-May Grima'!$D$23:$D$43,A15,'Astrid-May Grima'!$I$23:$I$43)</f>
        <v>0</v>
      </c>
      <c r="F15" s="156">
        <f>SUMIF('Farrugia Frendo C.'!$D$23:$D$43,A15,'Farrugia Frendo C.'!$I$23:$I$43)</f>
        <v>0</v>
      </c>
      <c r="G15" s="156">
        <f>SUMIF('Micallef Stafrace Y.'!$D$23:$D$43,A15,'Micallef Stafrace Y.'!$I$23:$I$43)</f>
        <v>228</v>
      </c>
      <c r="H15" s="156">
        <f>SUMIF('Demicoli A.'!$D$23:$D$43,A15,'Demicoli A.'!$I$23:$I$43)</f>
        <v>0</v>
      </c>
      <c r="I15" s="156">
        <f>SUMIF('Farrugia M.'!$D$23:$D$43,A15,'Farrugia M.'!$I$23:$I$43)</f>
        <v>0</v>
      </c>
      <c r="J15" s="156">
        <f>SUMIF('mag. 1'!$D$23:$D$43,A15,'mag. 1'!$I$23:$I$43)</f>
        <v>0</v>
      </c>
      <c r="K15" s="156">
        <f>SUMIF('Simone Grech'!$D$23:$D$43,A15,'Simone Grech'!$I$23:$I$43)</f>
        <v>0</v>
      </c>
      <c r="L15" s="156">
        <f>SUMIF('Camilleri N.'!$D$23:$D$43,A15,'Camilleri N.'!$I$23:$I$43)</f>
        <v>0</v>
      </c>
      <c r="M15" s="156">
        <f>SUMIF('J. Mifsud'!$D$23:$D$43,A15,'J. Mifsud'!$I$23:$I$43)</f>
        <v>0</v>
      </c>
      <c r="N15" s="156">
        <f>SUMIF('Clarke D.'!$D$23:$D$43,A15,'Clarke D.'!$I$23:$I$43)</f>
        <v>0</v>
      </c>
      <c r="O15" s="156">
        <f>SUMIF('Farrugia I.'!$D$23:$D$43,A15,'Farrugia I.'!$I$23:$I$43)</f>
        <v>0</v>
      </c>
      <c r="P15" s="156">
        <f>SUMIF('M. Vella'!$D$23:$D$43,A15,'M. Vella'!$I$23:$I$43)</f>
        <v>0</v>
      </c>
      <c r="Q15" s="156">
        <f>SUMIF('Stafrace Zammit C.'!$D$23:$D$43,A15,'Stafrace Zammit C.'!$I$23:$I$43)</f>
        <v>0</v>
      </c>
      <c r="R15" s="156">
        <f>SUMIF('mag. 2'!$D$23:$D$43,A15,'mag. 2'!$I$23:$I$43)</f>
        <v>0</v>
      </c>
      <c r="S15" s="156">
        <f>SUMIF('mag. 3'!$D$23:$D$43,A15,'mag. 3'!$I$23:$I$43)</f>
        <v>0</v>
      </c>
      <c r="T15" s="156">
        <f>SUMIF('Galea Sciberras N.'!$D$23:$D$43,A15,'Galea Sciberras N.'!$I$23:$I$43)</f>
        <v>0</v>
      </c>
      <c r="U15" s="156">
        <f>SUMIF('Bugeja A.'!$D$23:$D$43,A15,'Bugeja A.'!$I$23:$I$43)</f>
        <v>0</v>
      </c>
      <c r="V15" s="156">
        <f>SUMIF('Galea C.'!$D$23:$D$43,A15,'Galea C.'!$I$23:$I$43)</f>
        <v>0</v>
      </c>
      <c r="W15" s="143">
        <f>SUMIF('Frendo Dimech D.'!$D$23:$D$43,A15,'Frendo Dimech D.'!$I$23:$I$43)</f>
        <v>0</v>
      </c>
      <c r="X15" s="156">
        <f>SUMIF('Rachel Montebello'!$D$23:$D$43,A15,'Rachel Montebello'!$I$23:$I$43)</f>
        <v>0</v>
      </c>
      <c r="Y15" s="157">
        <f t="shared" si="0"/>
        <v>228</v>
      </c>
      <c r="Z15" s="158">
        <f t="shared" si="1"/>
        <v>0.17272727272727273</v>
      </c>
      <c r="AA15" s="159">
        <f>SUM(Y13:Y15)</f>
        <v>229</v>
      </c>
      <c r="AB15" s="160">
        <f>AA15/$Y$31</f>
        <v>0.1734848484848485</v>
      </c>
    </row>
    <row r="16" spans="1:28" ht="15.75" customHeight="1">
      <c r="A16" s="140" t="s">
        <v>9</v>
      </c>
      <c r="B16" s="141">
        <f>SUMIF('J. Demicoli'!$D$23:$D$43,A16,'J. Demicoli'!$I$23:$I$43)</f>
        <v>0</v>
      </c>
      <c r="C16" s="142">
        <f>SUMIF('Vella G.'!$D$23:$D$43,A16,'Vella G.'!$I$23:$I$43)</f>
        <v>0</v>
      </c>
      <c r="D16" s="142">
        <f>SUMIF('Depasquale F.'!$D$23:$D$43,A16,'Depasquale F.'!$I$23:$I$43)</f>
        <v>0</v>
      </c>
      <c r="E16" s="142">
        <f>SUMIF('Astrid-May Grima'!$D$23:$D$43,A16,'Astrid-May Grima'!$I$23:$I$43)</f>
        <v>0</v>
      </c>
      <c r="F16" s="142">
        <f>SUMIF('Farrugia Frendo C.'!$D$23:$D$43,A16,'Farrugia Frendo C.'!$I$23:$I$43)</f>
        <v>0</v>
      </c>
      <c r="G16" s="142">
        <f>SUMIF('Micallef Stafrace Y.'!$D$23:$D$43,A16,'Micallef Stafrace Y.'!$I$23:$I$43)</f>
        <v>0</v>
      </c>
      <c r="H16" s="142">
        <f>SUMIF('Demicoli A.'!$D$23:$D$43,A16,'Demicoli A.'!$I$23:$I$43)</f>
        <v>0</v>
      </c>
      <c r="I16" s="142">
        <f>SUMIF('Farrugia M.'!$D$23:$D$43,A16,'Farrugia M.'!$I$23:$I$43)</f>
        <v>0</v>
      </c>
      <c r="J16" s="142">
        <f>SUMIF('mag. 1'!$D$23:$D$43,A16,'mag. 1'!$I$23:$I$43)</f>
        <v>0</v>
      </c>
      <c r="K16" s="142">
        <f>SUMIF('Simone Grech'!$D$23:$D$43,A16,'Simone Grech'!$I$23:$I$43)</f>
        <v>0</v>
      </c>
      <c r="L16" s="142">
        <f>SUMIF('Camilleri N.'!$D$23:$D$43,A16,'Camilleri N.'!$I$23:$I$43)</f>
        <v>0</v>
      </c>
      <c r="M16" s="142">
        <f>SUMIF('J. Mifsud'!$D$23:$D$43,A16,'J. Mifsud'!$I$23:$I$43)</f>
        <v>0</v>
      </c>
      <c r="N16" s="142">
        <f>SUMIF('Clarke D.'!$D$23:$D$43,A16,'Clarke D.'!$I$23:$I$43)</f>
        <v>0</v>
      </c>
      <c r="O16" s="142">
        <f>SUMIF('Farrugia I.'!$D$23:$D$43,A16,'Farrugia I.'!$I$23:$I$43)</f>
        <v>0</v>
      </c>
      <c r="P16" s="142">
        <f>SUMIF('M. Vella'!$D$23:$D$43,A16,'M. Vella'!$I$23:$I$43)</f>
        <v>0</v>
      </c>
      <c r="Q16" s="142">
        <f>SUMIF('Stafrace Zammit C.'!$D$23:$D$43,A16,'Stafrace Zammit C.'!$I$23:$I$43)</f>
        <v>7</v>
      </c>
      <c r="R16" s="142">
        <f>SUMIF('mag. 2'!$D$23:$D$43,A16,'mag. 2'!$I$23:$I$43)</f>
        <v>0</v>
      </c>
      <c r="S16" s="142">
        <f>SUMIF('mag. 3'!$D$23:$D$43,A16,'mag. 3'!$I$23:$I$43)</f>
        <v>0</v>
      </c>
      <c r="T16" s="142">
        <f>SUMIF('Galea Sciberras N.'!$D$23:$D$43,A16,'Galea Sciberras N.'!$I$23:$I$43)</f>
        <v>0</v>
      </c>
      <c r="U16" s="142">
        <f>SUMIF('Bugeja A.'!$D$23:$D$43,A16,'Bugeja A.'!$I$23:$I$43)</f>
        <v>0</v>
      </c>
      <c r="V16" s="142">
        <f>SUMIF('Galea C.'!$D$23:$D$43,A16,'Galea C.'!$I$23:$I$43)</f>
        <v>0</v>
      </c>
      <c r="W16" s="142">
        <f>SUMIF('Frendo Dimech D.'!$D$23:$D$43,A16,'Frendo Dimech D.'!$I$23:$I$43)</f>
        <v>0</v>
      </c>
      <c r="X16" s="142">
        <f>SUMIF('Rachel Montebello'!$D$23:$D$43,A16,'Rachel Montebello'!$I$23:$I$43)</f>
        <v>0</v>
      </c>
      <c r="Y16" s="144">
        <f t="shared" si="0"/>
        <v>7</v>
      </c>
      <c r="Z16" s="145">
        <f t="shared" si="1"/>
        <v>0.005303030303030303</v>
      </c>
      <c r="AA16" s="146"/>
      <c r="AB16" s="147"/>
    </row>
    <row r="17" spans="1:28" ht="15.75" customHeight="1">
      <c r="A17" s="148" t="s">
        <v>35</v>
      </c>
      <c r="B17" s="149">
        <f>SUMIF('J. Demicoli'!$D$23:$D$43,A17,'J. Demicoli'!$I$23:$I$43)</f>
        <v>0</v>
      </c>
      <c r="C17" s="143">
        <f>SUMIF('Vella G.'!$D$23:$D$43,A17,'Vella G.'!$I$23:$I$43)</f>
        <v>0</v>
      </c>
      <c r="D17" s="143">
        <f>SUMIF('Depasquale F.'!$D$23:$D$43,A17,'Depasquale F.'!$I$23:$I$43)</f>
        <v>0</v>
      </c>
      <c r="E17" s="143">
        <f>SUMIF('Astrid-May Grima'!$D$23:$D$43,A17,'Astrid-May Grima'!$I$23:$I$43)</f>
        <v>0</v>
      </c>
      <c r="F17" s="143">
        <f>SUMIF('Farrugia Frendo C.'!$D$23:$D$43,A17,'Farrugia Frendo C.'!$I$23:$I$43)</f>
        <v>0</v>
      </c>
      <c r="G17" s="143">
        <f>SUMIF('Micallef Stafrace Y.'!$D$23:$D$43,A17,'Micallef Stafrace Y.'!$I$23:$I$43)</f>
        <v>0</v>
      </c>
      <c r="H17" s="143">
        <f>SUMIF('Demicoli A.'!$D$23:$D$43,A17,'Demicoli A.'!$I$23:$I$43)</f>
        <v>0</v>
      </c>
      <c r="I17" s="143">
        <f>SUMIF('Farrugia M.'!$D$23:$D$43,A17,'Farrugia M.'!$I$23:$I$43)</f>
        <v>0</v>
      </c>
      <c r="J17" s="143">
        <f>SUMIF('mag. 1'!$D$23:$D$43,A17,'mag. 1'!$I$23:$I$43)</f>
        <v>0</v>
      </c>
      <c r="K17" s="143">
        <f>SUMIF('Simone Grech'!$D$23:$D$43,A17,'Simone Grech'!$I$23:$I$43)</f>
        <v>0</v>
      </c>
      <c r="L17" s="143">
        <f>SUMIF('Camilleri N.'!$D$23:$D$43,A17,'Camilleri N.'!$I$23:$I$43)</f>
        <v>0</v>
      </c>
      <c r="M17" s="143">
        <f>SUMIF('J. Mifsud'!$D$23:$D$43,A17,'J. Mifsud'!$I$23:$I$43)</f>
        <v>0</v>
      </c>
      <c r="N17" s="143">
        <f>SUMIF('Clarke D.'!$D$23:$D$43,A17,'Clarke D.'!$I$23:$I$43)</f>
        <v>0</v>
      </c>
      <c r="O17" s="143">
        <f>SUMIF('Farrugia I.'!$D$23:$D$43,A17,'Farrugia I.'!$I$23:$I$43)</f>
        <v>0</v>
      </c>
      <c r="P17" s="143">
        <f>SUMIF('M. Vella'!$D$23:$D$43,A17,'M. Vella'!$I$23:$I$43)</f>
        <v>0</v>
      </c>
      <c r="Q17" s="143">
        <f>SUMIF('Stafrace Zammit C.'!$D$23:$D$43,A17,'Stafrace Zammit C.'!$I$23:$I$43)</f>
        <v>0</v>
      </c>
      <c r="R17" s="143">
        <f>SUMIF('mag. 2'!$D$23:$D$43,A17,'mag. 2'!$I$23:$I$43)</f>
        <v>0</v>
      </c>
      <c r="S17" s="143">
        <f>SUMIF('mag. 3'!$D$23:$D$43,A17,'mag. 3'!$I$23:$I$43)</f>
        <v>0</v>
      </c>
      <c r="T17" s="143">
        <f>SUMIF('Galea Sciberras N.'!$D$23:$D$43,A17,'Galea Sciberras N.'!$I$23:$I$43)</f>
        <v>0</v>
      </c>
      <c r="U17" s="143">
        <f>SUMIF('Bugeja A.'!$D$23:$D$43,A17,'Bugeja A.'!$I$23:$I$43)</f>
        <v>0</v>
      </c>
      <c r="V17" s="143">
        <f>SUMIF('Galea C.'!$D$23:$D$43,A17,'Galea C.'!$I$23:$I$43)</f>
        <v>0</v>
      </c>
      <c r="W17" s="143">
        <f>SUMIF('Frendo Dimech D.'!$D$23:$D$43,A17,'Frendo Dimech D.'!$I$23:$I$43)</f>
        <v>35</v>
      </c>
      <c r="X17" s="143">
        <f>SUMIF('Rachel Montebello'!$D$23:$D$43,A17,'Rachel Montebello'!$I$23:$I$43)</f>
        <v>0</v>
      </c>
      <c r="Y17" s="150">
        <f t="shared" si="0"/>
        <v>35</v>
      </c>
      <c r="Z17" s="151">
        <f t="shared" si="1"/>
        <v>0.026515151515151516</v>
      </c>
      <c r="AA17" s="152"/>
      <c r="AB17" s="153"/>
    </row>
    <row r="18" spans="1:28" ht="15.75" customHeight="1">
      <c r="A18" s="148" t="s">
        <v>36</v>
      </c>
      <c r="B18" s="149">
        <f>SUMIF('J. Demicoli'!$D$23:$D$43,A18,'J. Demicoli'!$I$23:$I$43)</f>
        <v>0</v>
      </c>
      <c r="C18" s="143">
        <f>SUMIF('Vella G.'!$D$23:$D$43,A18,'Vella G.'!$I$23:$I$43)</f>
        <v>0</v>
      </c>
      <c r="D18" s="143">
        <f>SUMIF('Depasquale F.'!$D$23:$D$43,A18,'Depasquale F.'!$I$23:$I$43)</f>
        <v>0</v>
      </c>
      <c r="E18" s="143">
        <f>SUMIF('Astrid-May Grima'!$D$23:$D$43,A18,'Astrid-May Grima'!$I$23:$I$43)</f>
        <v>0</v>
      </c>
      <c r="F18" s="143">
        <f>SUMIF('Farrugia Frendo C.'!$D$23:$D$43,A18,'Farrugia Frendo C.'!$I$23:$I$43)</f>
        <v>0</v>
      </c>
      <c r="G18" s="143">
        <f>SUMIF('Micallef Stafrace Y.'!$D$23:$D$43,A18,'Micallef Stafrace Y.'!$I$23:$I$43)</f>
        <v>0</v>
      </c>
      <c r="H18" s="143">
        <f>SUMIF('Demicoli A.'!$D$23:$D$43,A18,'Demicoli A.'!$I$23:$I$43)</f>
        <v>0</v>
      </c>
      <c r="I18" s="143">
        <f>SUMIF('Farrugia M.'!$D$23:$D$43,A18,'Farrugia M.'!$I$23:$I$43)</f>
        <v>0</v>
      </c>
      <c r="J18" s="143">
        <f>SUMIF('mag. 1'!$D$23:$D$43,A18,'mag. 1'!$I$23:$I$43)</f>
        <v>0</v>
      </c>
      <c r="K18" s="143">
        <f>SUMIF('Simone Grech'!$D$23:$D$43,A18,'Simone Grech'!$I$23:$I$43)</f>
        <v>0</v>
      </c>
      <c r="L18" s="143">
        <f>SUMIF('Camilleri N.'!$D$23:$D$43,A18,'Camilleri N.'!$I$23:$I$43)</f>
        <v>0</v>
      </c>
      <c r="M18" s="143">
        <f>SUMIF('J. Mifsud'!$D$23:$D$43,A18,'J. Mifsud'!$I$23:$I$43)</f>
        <v>0</v>
      </c>
      <c r="N18" s="143">
        <f>SUMIF('Clarke D.'!$D$23:$D$43,A18,'Clarke D.'!$I$23:$I$43)</f>
        <v>0</v>
      </c>
      <c r="O18" s="143">
        <f>SUMIF('Farrugia I.'!$D$23:$D$43,A18,'Farrugia I.'!$I$23:$I$43)</f>
        <v>0</v>
      </c>
      <c r="P18" s="143">
        <f>SUMIF('M. Vella'!$D$23:$D$43,A18,'M. Vella'!$I$23:$I$43)</f>
        <v>0</v>
      </c>
      <c r="Q18" s="143">
        <f>SUMIF('Stafrace Zammit C.'!$D$23:$D$43,A18,'Stafrace Zammit C.'!$I$23:$I$43)</f>
        <v>0</v>
      </c>
      <c r="R18" s="143">
        <f>SUMIF('mag. 2'!$D$23:$D$43,A18,'mag. 2'!$I$23:$I$43)</f>
        <v>0</v>
      </c>
      <c r="S18" s="143">
        <f>SUMIF('mag. 3'!$D$23:$D$43,A18,'mag. 3'!$I$23:$I$43)</f>
        <v>0</v>
      </c>
      <c r="T18" s="143">
        <f>SUMIF('Galea Sciberras N.'!$D$23:$D$43,A18,'Galea Sciberras N.'!$I$23:$I$43)</f>
        <v>0</v>
      </c>
      <c r="U18" s="143">
        <f>SUMIF('Bugeja A.'!$D$23:$D$43,A18,'Bugeja A.'!$I$23:$I$43)</f>
        <v>0</v>
      </c>
      <c r="V18" s="143">
        <f>SUMIF('Galea C.'!$D$23:$D$43,A18,'Galea C.'!$I$23:$I$43)</f>
        <v>0</v>
      </c>
      <c r="W18" s="143">
        <f>SUMIF('Frendo Dimech D.'!$D$23:$D$43,A18,'Frendo Dimech D.'!$I$23:$I$43)</f>
        <v>36</v>
      </c>
      <c r="X18" s="143">
        <f>SUMIF('Rachel Montebello'!$D$23:$D$43,A18,'Rachel Montebello'!$I$23:$I$43)</f>
        <v>0</v>
      </c>
      <c r="Y18" s="150">
        <f t="shared" si="0"/>
        <v>36</v>
      </c>
      <c r="Z18" s="151">
        <f t="shared" si="1"/>
        <v>0.02727272727272727</v>
      </c>
      <c r="AA18" s="152"/>
      <c r="AB18" s="153"/>
    </row>
    <row r="19" spans="1:28" ht="15.75" customHeight="1">
      <c r="A19" s="148" t="s">
        <v>37</v>
      </c>
      <c r="B19" s="149">
        <f>SUMIF('J. Demicoli'!$D$23:$D$43,A19,'J. Demicoli'!$I$23:$I$43)</f>
        <v>0</v>
      </c>
      <c r="C19" s="143">
        <f>SUMIF('Vella G.'!$D$23:$D$43,A19,'Vella G.'!$I$23:$I$43)</f>
        <v>0</v>
      </c>
      <c r="D19" s="143">
        <f>SUMIF('Depasquale F.'!$D$23:$D$43,A19,'Depasquale F.'!$I$23:$I$43)</f>
        <v>0</v>
      </c>
      <c r="E19" s="143">
        <f>SUMIF('Astrid-May Grima'!$D$23:$D$43,A19,'Astrid-May Grima'!$I$23:$I$43)</f>
        <v>5</v>
      </c>
      <c r="F19" s="143">
        <f>SUMIF('Farrugia Frendo C.'!$D$23:$D$43,A19,'Farrugia Frendo C.'!$I$23:$I$43)</f>
        <v>0</v>
      </c>
      <c r="G19" s="143">
        <f>SUMIF('Micallef Stafrace Y.'!$D$23:$D$43,A19,'Micallef Stafrace Y.'!$I$23:$I$43)</f>
        <v>0</v>
      </c>
      <c r="H19" s="143">
        <f>SUMIF('Demicoli A.'!$D$23:$D$43,A19,'Demicoli A.'!$I$23:$I$43)</f>
        <v>0</v>
      </c>
      <c r="I19" s="143">
        <f>SUMIF('Farrugia M.'!$D$23:$D$43,A19,'Farrugia M.'!$I$23:$I$43)</f>
        <v>0</v>
      </c>
      <c r="J19" s="143">
        <f>SUMIF('mag. 1'!$D$23:$D$43,A19,'mag. 1'!$I$23:$I$43)</f>
        <v>0</v>
      </c>
      <c r="K19" s="143">
        <f>SUMIF('Simone Grech'!$D$23:$D$43,A19,'Simone Grech'!$I$23:$I$43)</f>
        <v>0</v>
      </c>
      <c r="L19" s="143">
        <f>SUMIF('Camilleri N.'!$D$23:$D$43,A19,'Camilleri N.'!$I$23:$I$43)</f>
        <v>0</v>
      </c>
      <c r="M19" s="143">
        <f>SUMIF('J. Mifsud'!$D$23:$D$43,A19,'J. Mifsud'!$I$23:$I$43)</f>
        <v>0</v>
      </c>
      <c r="N19" s="143">
        <f>SUMIF('Clarke D.'!$D$23:$D$43,A19,'Clarke D.'!$I$23:$I$43)</f>
        <v>0</v>
      </c>
      <c r="O19" s="143">
        <f>SUMIF('Farrugia I.'!$D$23:$D$43,A19,'Farrugia I.'!$I$23:$I$43)</f>
        <v>0</v>
      </c>
      <c r="P19" s="143">
        <f>SUMIF('M. Vella'!$D$23:$D$43,A19,'M. Vella'!$I$23:$I$43)</f>
        <v>0</v>
      </c>
      <c r="Q19" s="143">
        <f>SUMIF('Stafrace Zammit C.'!$D$23:$D$43,A19,'Stafrace Zammit C.'!$I$23:$I$43)</f>
        <v>0</v>
      </c>
      <c r="R19" s="143">
        <f>SUMIF('mag. 2'!$D$23:$D$43,A19,'mag. 2'!$I$23:$I$43)</f>
        <v>0</v>
      </c>
      <c r="S19" s="143">
        <f>SUMIF('mag. 3'!$D$23:$D$43,A19,'mag. 3'!$I$23:$I$43)</f>
        <v>0</v>
      </c>
      <c r="T19" s="143">
        <f>SUMIF('Galea Sciberras N.'!$D$23:$D$43,A19,'Galea Sciberras N.'!$I$23:$I$43)</f>
        <v>0</v>
      </c>
      <c r="U19" s="143">
        <f>SUMIF('Bugeja A.'!$D$23:$D$43,A19,'Bugeja A.'!$I$23:$I$43)</f>
        <v>0</v>
      </c>
      <c r="V19" s="143">
        <f>SUMIF('Galea C.'!$D$23:$D$43,A19,'Galea C.'!$I$23:$I$43)</f>
        <v>0</v>
      </c>
      <c r="W19" s="143">
        <f>SUMIF('Frendo Dimech D.'!$D$23:$D$43,A19,'Frendo Dimech D.'!$I$23:$I$43)</f>
        <v>0</v>
      </c>
      <c r="X19" s="143">
        <f>SUMIF('Rachel Montebello'!$D$23:$D$43,A19,'Rachel Montebello'!$I$23:$I$43)</f>
        <v>0</v>
      </c>
      <c r="Y19" s="150">
        <f t="shared" si="0"/>
        <v>5</v>
      </c>
      <c r="Z19" s="151">
        <f t="shared" si="1"/>
        <v>0.003787878787878788</v>
      </c>
      <c r="AA19" s="152"/>
      <c r="AB19" s="153"/>
    </row>
    <row r="20" spans="1:28" ht="15.75" customHeight="1">
      <c r="A20" s="154" t="s">
        <v>38</v>
      </c>
      <c r="B20" s="155">
        <f>SUMIF('J. Demicoli'!$D$23:$D$43,A20,'J. Demicoli'!$I$23:$I$43)</f>
        <v>0</v>
      </c>
      <c r="C20" s="156">
        <f>SUMIF('Vella G.'!$D$23:$D$43,A20,'Vella G.'!$I$23:$I$43)</f>
        <v>0</v>
      </c>
      <c r="D20" s="156">
        <f>SUMIF('Depasquale F.'!$D$23:$D$43,A20,'Depasquale F.'!$I$23:$I$43)</f>
        <v>0</v>
      </c>
      <c r="E20" s="156">
        <f>SUMIF('Astrid-May Grima'!$D$23:$D$43,A20,'Astrid-May Grima'!$I$23:$I$43)</f>
        <v>0</v>
      </c>
      <c r="F20" s="156">
        <f>SUMIF('Farrugia Frendo C.'!$D$23:$D$43,A20,'Farrugia Frendo C.'!$I$23:$I$43)</f>
        <v>0</v>
      </c>
      <c r="G20" s="156">
        <f>SUMIF('Micallef Stafrace Y.'!$D$23:$D$43,A20,'Micallef Stafrace Y.'!$I$23:$I$43)</f>
        <v>0</v>
      </c>
      <c r="H20" s="156">
        <f>SUMIF('Demicoli A.'!$D$23:$D$43,A20,'Demicoli A.'!$I$23:$I$43)</f>
        <v>0</v>
      </c>
      <c r="I20" s="156">
        <f>SUMIF('Farrugia M.'!$D$23:$D$43,A20,'Farrugia M.'!$I$23:$I$43)</f>
        <v>0</v>
      </c>
      <c r="J20" s="156">
        <f>SUMIF('mag. 1'!$D$23:$D$43,A20,'mag. 1'!$I$23:$I$43)</f>
        <v>0</v>
      </c>
      <c r="K20" s="156">
        <f>SUMIF('Simone Grech'!$D$23:$D$43,A20,'Simone Grech'!$I$23:$I$43)</f>
        <v>0</v>
      </c>
      <c r="L20" s="156">
        <f>SUMIF('Camilleri N.'!$D$23:$D$43,A20,'Camilleri N.'!$I$23:$I$43)</f>
        <v>0</v>
      </c>
      <c r="M20" s="156">
        <f>SUMIF('J. Mifsud'!$D$23:$D$43,A20,'J. Mifsud'!$I$23:$I$43)</f>
        <v>0</v>
      </c>
      <c r="N20" s="156">
        <f>SUMIF('Clarke D.'!$D$23:$D$43,A20,'Clarke D.'!$I$23:$I$43)</f>
        <v>0</v>
      </c>
      <c r="O20" s="156">
        <f>SUMIF('Farrugia I.'!$D$23:$D$43,A20,'Farrugia I.'!$I$23:$I$43)</f>
        <v>0</v>
      </c>
      <c r="P20" s="156">
        <f>SUMIF('M. Vella'!$D$23:$D$43,A20,'M. Vella'!$I$23:$I$43)</f>
        <v>0</v>
      </c>
      <c r="Q20" s="156">
        <f>SUMIF('Stafrace Zammit C.'!$D$23:$D$43,A20,'Stafrace Zammit C.'!$I$23:$I$43)</f>
        <v>0</v>
      </c>
      <c r="R20" s="156">
        <f>SUMIF('mag. 2'!$D$23:$D$43,A20,'mag. 2'!$I$23:$I$43)</f>
        <v>0</v>
      </c>
      <c r="S20" s="156">
        <f>SUMIF('mag. 3'!$D$23:$D$43,A20,'mag. 3'!$I$23:$I$43)</f>
        <v>0</v>
      </c>
      <c r="T20" s="156">
        <f>SUMIF('Galea Sciberras N.'!$D$23:$D$43,A20,'Galea Sciberras N.'!$I$23:$I$43)</f>
        <v>0</v>
      </c>
      <c r="U20" s="156">
        <f>SUMIF('Bugeja A.'!$D$23:$D$43,A20,'Bugeja A.'!$I$23:$I$43)</f>
        <v>0</v>
      </c>
      <c r="V20" s="156">
        <f>SUMIF('Galea C.'!$D$23:$D$43,A20,'Galea C.'!$I$23:$I$43)</f>
        <v>0</v>
      </c>
      <c r="W20" s="143">
        <f>SUMIF('Frendo Dimech D.'!$D$23:$D$43,A20,'Frendo Dimech D.'!$I$23:$I$43)</f>
        <v>0</v>
      </c>
      <c r="X20" s="156">
        <f>SUMIF('Rachel Montebello'!$D$23:$D$43,A20,'Rachel Montebello'!$I$23:$I$43)</f>
        <v>0</v>
      </c>
      <c r="Y20" s="157">
        <f t="shared" si="0"/>
        <v>0</v>
      </c>
      <c r="Z20" s="158">
        <f t="shared" si="1"/>
        <v>0</v>
      </c>
      <c r="AA20" s="159">
        <f>SUM(Y16:Y20)</f>
        <v>83</v>
      </c>
      <c r="AB20" s="160">
        <f>AA20/$Y$31</f>
        <v>0.06287878787878788</v>
      </c>
    </row>
    <row r="21" spans="1:28" ht="15.75" customHeight="1">
      <c r="A21" s="140" t="s">
        <v>39</v>
      </c>
      <c r="B21" s="141">
        <f>SUMIF('J. Demicoli'!$D$23:$D$43,A21,'J. Demicoli'!$I$23:$I$43)</f>
        <v>0</v>
      </c>
      <c r="C21" s="142">
        <f>SUMIF('Vella G.'!$D$23:$D$43,A21,'Vella G.'!$I$23:$I$43)</f>
        <v>0</v>
      </c>
      <c r="D21" s="142">
        <f>SUMIF('Depasquale F.'!$D$23:$D$43,A21,'Depasquale F.'!$I$23:$I$43)</f>
        <v>92</v>
      </c>
      <c r="E21" s="142">
        <f>SUMIF('Astrid-May Grima'!$D$23:$D$43,A21,'Astrid-May Grima'!$I$23:$I$43)</f>
        <v>0</v>
      </c>
      <c r="F21" s="142">
        <f>SUMIF('Farrugia Frendo C.'!$D$23:$D$43,A21,'Farrugia Frendo C.'!$I$23:$I$43)</f>
        <v>0</v>
      </c>
      <c r="G21" s="142">
        <f>SUMIF('Micallef Stafrace Y.'!$D$23:$D$43,A21,'Micallef Stafrace Y.'!$I$23:$I$43)</f>
        <v>0</v>
      </c>
      <c r="H21" s="142">
        <f>SUMIF('Demicoli A.'!$D$23:$D$43,A21,'Demicoli A.'!$I$23:$I$43)</f>
        <v>0</v>
      </c>
      <c r="I21" s="142">
        <f>SUMIF('Farrugia M.'!$D$23:$D$43,A21,'Farrugia M.'!$I$23:$I$43)</f>
        <v>0</v>
      </c>
      <c r="J21" s="142">
        <f>SUMIF('mag. 1'!$D$23:$D$43,A21,'mag. 1'!$I$23:$I$43)</f>
        <v>0</v>
      </c>
      <c r="K21" s="142">
        <f>SUMIF('Simone Grech'!$D$23:$D$43,A21,'Simone Grech'!$I$23:$I$43)</f>
        <v>0</v>
      </c>
      <c r="L21" s="142">
        <f>SUMIF('Camilleri N.'!$D$23:$D$43,A21,'Camilleri N.'!$I$23:$I$43)</f>
        <v>0</v>
      </c>
      <c r="M21" s="142">
        <f>SUMIF('J. Mifsud'!$D$23:$D$43,A21,'J. Mifsud'!$I$23:$I$43)</f>
        <v>0</v>
      </c>
      <c r="N21" s="142">
        <f>SUMIF('Clarke D.'!$D$23:$D$43,A21,'Clarke D.'!$I$23:$I$43)</f>
        <v>0</v>
      </c>
      <c r="O21" s="142">
        <f>SUMIF('Farrugia I.'!$D$23:$D$43,A21,'Farrugia I.'!$I$23:$I$43)</f>
        <v>0</v>
      </c>
      <c r="P21" s="142">
        <f>SUMIF('M. Vella'!$D$23:$D$43,A21,'M. Vella'!$I$23:$I$43)</f>
        <v>0</v>
      </c>
      <c r="Q21" s="142">
        <f>SUMIF('Stafrace Zammit C.'!$D$23:$D$43,A21,'Stafrace Zammit C.'!$I$23:$I$43)</f>
        <v>0</v>
      </c>
      <c r="R21" s="142">
        <f>SUMIF('mag. 2'!$D$23:$D$43,A21,'mag. 2'!$I$23:$I$43)</f>
        <v>0</v>
      </c>
      <c r="S21" s="142">
        <f>SUMIF('mag. 3'!$D$23:$D$43,A21,'mag. 3'!$I$23:$I$43)</f>
        <v>0</v>
      </c>
      <c r="T21" s="142">
        <f>SUMIF('Galea Sciberras N.'!$D$23:$D$43,A21,'Galea Sciberras N.'!$I$23:$I$43)</f>
        <v>0</v>
      </c>
      <c r="U21" s="142">
        <f>SUMIF('Bugeja A.'!$D$23:$D$43,A21,'Bugeja A.'!$I$23:$I$43)</f>
        <v>0</v>
      </c>
      <c r="V21" s="142">
        <f>SUMIF('Galea C.'!$D$23:$D$43,A21,'Galea C.'!$I$23:$I$43)</f>
        <v>0</v>
      </c>
      <c r="W21" s="142">
        <f>SUMIF('Frendo Dimech D.'!$D$23:$D$43,A21,'Frendo Dimech D.'!$I$23:$I$43)</f>
        <v>0</v>
      </c>
      <c r="X21" s="142">
        <f>SUMIF('Rachel Montebello'!$D$23:$D$43,A21,'Rachel Montebello'!$I$23:$I$43)</f>
        <v>0</v>
      </c>
      <c r="Y21" s="144">
        <f t="shared" si="0"/>
        <v>92</v>
      </c>
      <c r="Z21" s="145">
        <f t="shared" si="1"/>
        <v>0.0696969696969697</v>
      </c>
      <c r="AA21" s="146"/>
      <c r="AB21" s="147"/>
    </row>
    <row r="22" spans="1:28" ht="15.75" customHeight="1">
      <c r="A22" s="154" t="s">
        <v>40</v>
      </c>
      <c r="B22" s="149">
        <f>SUMIF('J. Demicoli'!$D$23:$D$43,A22,'J. Demicoli'!$I$23:$I$43)</f>
        <v>0</v>
      </c>
      <c r="C22" s="143">
        <f>SUMIF('Vella G.'!$D$23:$D$43,A22,'Vella G.'!$I$23:$I$43)</f>
        <v>0</v>
      </c>
      <c r="D22" s="143">
        <f>SUMIF('Depasquale F.'!$D$23:$D$43,A22,'Depasquale F.'!$I$23:$I$43)</f>
        <v>0</v>
      </c>
      <c r="E22" s="143">
        <f>SUMIF('Astrid-May Grima'!$D$23:$D$43,A22,'Astrid-May Grima'!$I$23:$I$43)</f>
        <v>0</v>
      </c>
      <c r="F22" s="143">
        <f>SUMIF('Farrugia Frendo C.'!$D$23:$D$43,A22,'Farrugia Frendo C.'!$I$23:$I$43)</f>
        <v>0</v>
      </c>
      <c r="G22" s="143">
        <f>SUMIF('Micallef Stafrace Y.'!$D$23:$D$43,A22,'Micallef Stafrace Y.'!$I$23:$I$43)</f>
        <v>18</v>
      </c>
      <c r="H22" s="143">
        <f>SUMIF('Demicoli A.'!$D$23:$D$43,A22,'Demicoli A.'!$I$23:$I$43)</f>
        <v>0</v>
      </c>
      <c r="I22" s="143">
        <f>SUMIF('Farrugia M.'!$D$23:$D$43,A22,'Farrugia M.'!$I$23:$I$43)</f>
        <v>0</v>
      </c>
      <c r="J22" s="143">
        <f>SUMIF('mag. 1'!$D$23:$D$43,A22,'mag. 1'!$I$23:$I$43)</f>
        <v>0</v>
      </c>
      <c r="K22" s="143">
        <f>SUMIF('Simone Grech'!$D$23:$D$43,A22,'Simone Grech'!$I$23:$I$43)</f>
        <v>0</v>
      </c>
      <c r="L22" s="143">
        <f>SUMIF('Camilleri N.'!$D$23:$D$43,A22,'Camilleri N.'!$I$23:$I$43)</f>
        <v>0</v>
      </c>
      <c r="M22" s="143">
        <f>SUMIF('J. Mifsud'!$D$23:$D$43,A22,'J. Mifsud'!$I$23:$I$43)</f>
        <v>0</v>
      </c>
      <c r="N22" s="143">
        <f>SUMIF('Clarke D.'!$D$23:$D$43,A22,'Clarke D.'!$I$23:$I$43)</f>
        <v>0</v>
      </c>
      <c r="O22" s="143">
        <f>SUMIF('Farrugia I.'!$D$23:$D$43,A22,'Farrugia I.'!$I$23:$I$43)</f>
        <v>0</v>
      </c>
      <c r="P22" s="143">
        <f>SUMIF('M. Vella'!$D$23:$D$43,A22,'M. Vella'!$I$23:$I$43)</f>
        <v>0</v>
      </c>
      <c r="Q22" s="143">
        <f>SUMIF('Stafrace Zammit C.'!$D$23:$D$43,A22,'Stafrace Zammit C.'!$I$23:$I$43)</f>
        <v>0</v>
      </c>
      <c r="R22" s="143">
        <f>SUMIF('mag. 2'!$D$23:$D$43,A22,'mag. 2'!$I$23:$I$43)</f>
        <v>0</v>
      </c>
      <c r="S22" s="143">
        <f>SUMIF('mag. 3'!$D$23:$D$43,A22,'mag. 3'!$I$23:$I$43)</f>
        <v>0</v>
      </c>
      <c r="T22" s="143">
        <f>SUMIF('Galea Sciberras N.'!$D$23:$D$43,A22,'Galea Sciberras N.'!$I$23:$I$43)</f>
        <v>0</v>
      </c>
      <c r="U22" s="143">
        <f>SUMIF('Bugeja A.'!$D$23:$D$43,A22,'Bugeja A.'!$I$23:$I$43)</f>
        <v>0</v>
      </c>
      <c r="V22" s="143">
        <f>SUMIF('Galea C.'!$D$23:$D$43,A22,'Galea C.'!$I$23:$I$43)</f>
        <v>0</v>
      </c>
      <c r="W22" s="143">
        <f>SUMIF('Frendo Dimech D.'!$D$23:$D$43,A22,'Frendo Dimech D.'!$I$23:$I$43)</f>
        <v>0</v>
      </c>
      <c r="X22" s="143">
        <f>SUMIF('Rachel Montebello'!$D$23:$D$43,A22,'Rachel Montebello'!$I$23:$I$43)</f>
        <v>0</v>
      </c>
      <c r="Y22" s="157">
        <f t="shared" si="0"/>
        <v>18</v>
      </c>
      <c r="Z22" s="158">
        <f t="shared" si="1"/>
        <v>0.013636363636363636</v>
      </c>
      <c r="AA22" s="159">
        <f>SUM(Y21:Y22)</f>
        <v>110</v>
      </c>
      <c r="AB22" s="160">
        <f aca="true" t="shared" si="2" ref="AB22:AB30">AA22/$Y$31</f>
        <v>0.08333333333333333</v>
      </c>
    </row>
    <row r="23" spans="1:28" ht="15.75" customHeight="1">
      <c r="A23" s="161" t="s">
        <v>20</v>
      </c>
      <c r="B23" s="162">
        <f>SUMIF('J. Demicoli'!$D$23:$D$43,A23,'J. Demicoli'!$I$23:$I$43)</f>
        <v>0</v>
      </c>
      <c r="C23" s="163">
        <f>SUMIF('Vella G.'!$D$23:$D$43,A23,'Vella G.'!$I$23:$I$43)</f>
        <v>0</v>
      </c>
      <c r="D23" s="163">
        <f>SUMIF('Depasquale F.'!$D$23:$D$43,A23,'Depasquale F.'!$I$23:$I$43)</f>
        <v>0</v>
      </c>
      <c r="E23" s="163">
        <f>SUMIF('Astrid-May Grima'!$D$23:$D$43,A23,'Astrid-May Grima'!$I$23:$I$43)</f>
        <v>0</v>
      </c>
      <c r="F23" s="163">
        <f>SUMIF('Farrugia Frendo C.'!$D$23:$D$43,A23,'Farrugia Frendo C.'!$I$23:$I$43)</f>
        <v>146</v>
      </c>
      <c r="G23" s="163">
        <f>SUMIF('Micallef Stafrace Y.'!$D$23:$D$43,A23,'Micallef Stafrace Y.'!$I$23:$I$43)</f>
        <v>14</v>
      </c>
      <c r="H23" s="163">
        <f>SUMIF('Demicoli A.'!$D$23:$D$43,A23,'Demicoli A.'!$I$23:$I$43)</f>
        <v>65</v>
      </c>
      <c r="I23" s="163">
        <f>SUMIF('Farrugia M.'!$D$23:$D$43,A23,'Farrugia M.'!$I$23:$I$43)</f>
        <v>0</v>
      </c>
      <c r="J23" s="163">
        <f>SUMIF('mag. 1'!$D$23:$D$43,A23,'mag. 1'!$I$23:$I$43)</f>
        <v>0</v>
      </c>
      <c r="K23" s="163">
        <f>SUMIF('Simone Grech'!$D$23:$D$43,A23,'Simone Grech'!$I$23:$I$43)</f>
        <v>76</v>
      </c>
      <c r="L23" s="163">
        <f>SUMIF('Camilleri N.'!$D$23:$D$43,A23,'Camilleri N.'!$I$23:$I$43)</f>
        <v>0</v>
      </c>
      <c r="M23" s="163">
        <f>SUMIF('J. Mifsud'!$D$23:$D$43,A23,'J. Mifsud'!$I$23:$I$43)</f>
        <v>49</v>
      </c>
      <c r="N23" s="163">
        <f>SUMIF('Clarke D.'!$D$23:$D$43,A23,'Clarke D.'!$I$23:$I$43)</f>
        <v>0</v>
      </c>
      <c r="O23" s="163">
        <f>SUMIF('Farrugia I.'!$D$23:$D$43,A23,'Farrugia I.'!$I$23:$I$43)</f>
        <v>32</v>
      </c>
      <c r="P23" s="163">
        <f>SUMIF('M. Vella'!$D$23:$D$43,A23,'M. Vella'!$I$23:$I$43)</f>
        <v>0</v>
      </c>
      <c r="Q23" s="163">
        <f>SUMIF('Stafrace Zammit C.'!$D$23:$D$43,A23,'Stafrace Zammit C.'!$I$23:$I$43)</f>
        <v>35</v>
      </c>
      <c r="R23" s="163">
        <f>SUMIF('mag. 2'!$D$23:$D$43,A23,'mag. 2'!$I$23:$I$43)</f>
        <v>0</v>
      </c>
      <c r="S23" s="163">
        <f>SUMIF('mag. 3'!$D$23:$D$43,A23,'mag. 3'!$I$23:$I$43)</f>
        <v>0</v>
      </c>
      <c r="T23" s="163">
        <f>SUMIF('Galea Sciberras N.'!$D$23:$D$43,A23,'Galea Sciberras N.'!$I$23:$I$43)</f>
        <v>0</v>
      </c>
      <c r="U23" s="163">
        <f>SUMIF('Bugeja A.'!$D$23:$D$43,A23,'Bugeja A.'!$I$23:$I$43)</f>
        <v>157</v>
      </c>
      <c r="V23" s="163">
        <f>SUMIF('Galea C.'!$D$23:$D$43,A23,'Galea C.'!$I$23:$I$43)</f>
        <v>62</v>
      </c>
      <c r="W23" s="142">
        <f>SUMIF('Frendo Dimech D.'!$D$23:$D$43,A23,'Frendo Dimech D.'!$I$23:$I$43)</f>
        <v>10</v>
      </c>
      <c r="X23" s="163">
        <f>SUMIF('Rachel Montebello'!$D$23:$D$43,A23,'Rachel Montebello'!$I$23:$I$43)</f>
        <v>0</v>
      </c>
      <c r="Y23" s="164">
        <f t="shared" si="0"/>
        <v>646</v>
      </c>
      <c r="Z23" s="165">
        <f t="shared" si="1"/>
        <v>0.4893939393939394</v>
      </c>
      <c r="AA23" s="166">
        <f aca="true" t="shared" si="3" ref="AA23:AA30">SUM(Y23)</f>
        <v>646</v>
      </c>
      <c r="AB23" s="167">
        <f t="shared" si="2"/>
        <v>0.4893939393939394</v>
      </c>
    </row>
    <row r="24" spans="1:28" ht="15.75" customHeight="1">
      <c r="A24" s="140" t="s">
        <v>63</v>
      </c>
      <c r="B24" s="162">
        <f>SUMIF('J. Demicoli'!$D$23:$D$43,A24,'J. Demicoli'!$I$23:$I$43)</f>
        <v>0</v>
      </c>
      <c r="C24" s="163">
        <f>SUMIF('Vella G.'!$D$23:$D$43,A24,'Vella G.'!$I$23:$I$43)</f>
        <v>0</v>
      </c>
      <c r="D24" s="163">
        <f>SUMIF('Depasquale F.'!$D$23:$D$43,A24,'Depasquale F.'!$I$23:$I$43)</f>
        <v>0</v>
      </c>
      <c r="E24" s="163">
        <f>SUMIF('Astrid-May Grima'!$D$23:$D$43,A24,'Astrid-May Grima'!$I$23:$I$43)</f>
        <v>0</v>
      </c>
      <c r="F24" s="163">
        <f>SUMIF('Farrugia Frendo C.'!$D$23:$D$43,A24,'Farrugia Frendo C.'!$I$23:$I$43)</f>
        <v>0</v>
      </c>
      <c r="G24" s="163">
        <f>SUMIF('Micallef Stafrace Y.'!$D$23:$D$43,A24,'Micallef Stafrace Y.'!$I$23:$I$43)</f>
        <v>0</v>
      </c>
      <c r="H24" s="163">
        <f>SUMIF('Demicoli A.'!$D$23:$D$43,A24,'Demicoli A.'!$I$23:$I$43)</f>
        <v>0</v>
      </c>
      <c r="I24" s="163">
        <f>SUMIF('Farrugia M.'!$D$23:$D$43,A24,'Farrugia M.'!$I$23:$I$43)</f>
        <v>0</v>
      </c>
      <c r="J24" s="163">
        <f>SUMIF('mag. 1'!$D$23:$D$43,A24,'mag. 1'!$I$23:$I$43)</f>
        <v>0</v>
      </c>
      <c r="K24" s="163">
        <f>SUMIF('Simone Grech'!$D$23:$D$43,A24,'Simone Grech'!$I$23:$I$43)</f>
        <v>0</v>
      </c>
      <c r="L24" s="163">
        <f>SUMIF('Camilleri N.'!$D$23:$D$43,A24,'Camilleri N.'!$I$23:$I$43)</f>
        <v>0</v>
      </c>
      <c r="M24" s="163">
        <f>SUMIF('J. Mifsud'!$D$23:$D$43,A24,'J. Mifsud'!$I$23:$I$43)</f>
        <v>0</v>
      </c>
      <c r="N24" s="163">
        <f>SUMIF('Clarke D.'!$D$23:$D$43,A24,'Clarke D.'!$I$23:$I$43)</f>
        <v>0</v>
      </c>
      <c r="O24" s="163">
        <f>SUMIF('Farrugia I.'!$D$23:$D$43,A24,'Farrugia I.'!$I$23:$I$43)</f>
        <v>0</v>
      </c>
      <c r="P24" s="163">
        <f>SUMIF('M. Vella'!$D$23:$D$43,A24,'M. Vella'!$I$23:$I$43)</f>
        <v>0</v>
      </c>
      <c r="Q24" s="163">
        <f>SUMIF('Stafrace Zammit C.'!$D$23:$D$43,A24,'Stafrace Zammit C.'!$I$23:$I$43)</f>
        <v>0</v>
      </c>
      <c r="R24" s="163">
        <f>SUMIF('mag. 2'!$D$23:$D$43,A24,'mag. 2'!$I$23:$I$43)</f>
        <v>0</v>
      </c>
      <c r="S24" s="163">
        <f>SUMIF('mag. 3'!$D$23:$D$43,A24,'mag. 3'!$I$23:$I$43)</f>
        <v>0</v>
      </c>
      <c r="T24" s="163">
        <f>SUMIF('Galea Sciberras N.'!$D$23:$D$43,A24,'Galea Sciberras N.'!$I$23:$I$43)</f>
        <v>0</v>
      </c>
      <c r="U24" s="163">
        <f>SUMIF('Bugeja A.'!$D$23:$D$43,A24,'Bugeja A.'!$I$23:$I$43)</f>
        <v>0</v>
      </c>
      <c r="V24" s="163">
        <f>SUMIF('Galea C.'!$D$23:$D$43,A24,'Galea C.'!$I$23:$I$43)</f>
        <v>0</v>
      </c>
      <c r="W24" s="142">
        <f>SUMIF('Frendo Dimech D.'!$D$23:$D$43,A24,'Frendo Dimech D.'!$I$23:$I$43)</f>
        <v>0</v>
      </c>
      <c r="X24" s="163">
        <f>SUMIF('Rachel Montebello'!$D$23:$D$43,A24,'Rachel Montebello'!$I$23:$I$43)</f>
        <v>0</v>
      </c>
      <c r="Y24" s="164">
        <f t="shared" si="0"/>
        <v>0</v>
      </c>
      <c r="Z24" s="165">
        <f t="shared" si="1"/>
        <v>0</v>
      </c>
      <c r="AA24" s="166">
        <f t="shared" si="3"/>
        <v>0</v>
      </c>
      <c r="AB24" s="167">
        <f t="shared" si="2"/>
        <v>0</v>
      </c>
    </row>
    <row r="25" spans="1:28" ht="15.75" customHeight="1">
      <c r="A25" s="140" t="s">
        <v>64</v>
      </c>
      <c r="B25" s="162">
        <f>SUMIF('J. Demicoli'!$D$23:$D$43,A25,'J. Demicoli'!$I$23:$I$43)</f>
        <v>0</v>
      </c>
      <c r="C25" s="163">
        <f>SUMIF('Vella G.'!$D$23:$D$43,A25,'Vella G.'!$I$23:$I$43)</f>
        <v>0</v>
      </c>
      <c r="D25" s="163">
        <f>SUMIF('Depasquale F.'!$D$23:$D$43,A25,'Depasquale F.'!$I$23:$I$43)</f>
        <v>0</v>
      </c>
      <c r="E25" s="163">
        <f>SUMIF('Astrid-May Grima'!$D$23:$D$43,A25,'Astrid-May Grima'!$I$23:$I$43)</f>
        <v>35</v>
      </c>
      <c r="F25" s="163">
        <f>SUMIF('Farrugia Frendo C.'!$D$23:$D$43,A25,'Farrugia Frendo C.'!$I$23:$I$43)</f>
        <v>0</v>
      </c>
      <c r="G25" s="163">
        <f>SUMIF('Micallef Stafrace Y.'!$D$23:$D$43,A25,'Micallef Stafrace Y.'!$I$23:$I$43)</f>
        <v>0</v>
      </c>
      <c r="H25" s="163">
        <f>SUMIF('Demicoli A.'!$D$23:$D$43,A25,'Demicoli A.'!$I$23:$I$43)</f>
        <v>0</v>
      </c>
      <c r="I25" s="163">
        <f>SUMIF('Farrugia M.'!$D$23:$D$43,A25,'Farrugia M.'!$I$23:$I$43)</f>
        <v>0</v>
      </c>
      <c r="J25" s="163">
        <f>SUMIF('mag. 1'!$D$23:$D$43,A25,'mag. 1'!$I$23:$I$43)</f>
        <v>0</v>
      </c>
      <c r="K25" s="163">
        <f>SUMIF('Simone Grech'!$D$23:$D$43,A25,'Simone Grech'!$I$23:$I$43)</f>
        <v>0</v>
      </c>
      <c r="L25" s="163">
        <f>SUMIF('Camilleri N.'!$D$23:$D$43,A25,'Camilleri N.'!$I$23:$I$43)</f>
        <v>0</v>
      </c>
      <c r="M25" s="163">
        <f>SUMIF('J. Mifsud'!$D$23:$D$43,A25,'J. Mifsud'!$I$23:$I$43)</f>
        <v>0</v>
      </c>
      <c r="N25" s="163">
        <f>SUMIF('Clarke D.'!$D$23:$D$43,A25,'Clarke D.'!$I$23:$I$43)</f>
        <v>0</v>
      </c>
      <c r="O25" s="163">
        <f>SUMIF('Farrugia I.'!$D$23:$D$43,A25,'Farrugia I.'!$I$23:$I$43)</f>
        <v>0</v>
      </c>
      <c r="P25" s="163">
        <f>SUMIF('M. Vella'!$D$23:$D$43,A25,'M. Vella'!$I$23:$I$43)</f>
        <v>0</v>
      </c>
      <c r="Q25" s="163">
        <f>SUMIF('Stafrace Zammit C.'!$D$23:$D$43,A25,'Stafrace Zammit C.'!$I$23:$I$43)</f>
        <v>0</v>
      </c>
      <c r="R25" s="163">
        <f>SUMIF('mag. 2'!$D$23:$D$43,A25,'mag. 2'!$I$23:$I$43)</f>
        <v>0</v>
      </c>
      <c r="S25" s="163">
        <f>SUMIF('mag. 3'!$D$23:$D$43,A25,'mag. 3'!$I$23:$I$43)</f>
        <v>0</v>
      </c>
      <c r="T25" s="163">
        <f>SUMIF('Galea Sciberras N.'!$D$23:$D$43,A25,'Galea Sciberras N.'!$I$23:$I$43)</f>
        <v>0</v>
      </c>
      <c r="U25" s="163">
        <f>SUMIF('Bugeja A.'!$D$23:$D$43,A25,'Bugeja A.'!$I$23:$I$43)</f>
        <v>0</v>
      </c>
      <c r="V25" s="163">
        <f>SUMIF('Galea C.'!$D$23:$D$43,A25,'Galea C.'!$I$23:$I$43)</f>
        <v>0</v>
      </c>
      <c r="W25" s="142">
        <f>SUMIF('Frendo Dimech D.'!$D$23:$D$43,A25,'Frendo Dimech D.'!$I$23:$I$43)</f>
        <v>0</v>
      </c>
      <c r="X25" s="163">
        <f>SUMIF('Rachel Montebello'!$D$23:$D$43,A25,'Rachel Montebello'!$I$23:$I$43)</f>
        <v>0</v>
      </c>
      <c r="Y25" s="164">
        <f t="shared" si="0"/>
        <v>35</v>
      </c>
      <c r="Z25" s="165">
        <f t="shared" si="1"/>
        <v>0.026515151515151516</v>
      </c>
      <c r="AA25" s="166">
        <f t="shared" si="3"/>
        <v>35</v>
      </c>
      <c r="AB25" s="167">
        <f t="shared" si="2"/>
        <v>0.026515151515151516</v>
      </c>
    </row>
    <row r="26" spans="1:28" ht="15.75" customHeight="1">
      <c r="A26" s="140" t="s">
        <v>65</v>
      </c>
      <c r="B26" s="162">
        <f>SUMIF('J. Demicoli'!$D$23:$D$43,A26,'J. Demicoli'!$I$23:$I$43)</f>
        <v>0</v>
      </c>
      <c r="C26" s="163">
        <f>SUMIF('Vella G.'!$D$23:$D$43,A26,'Vella G.'!$I$23:$I$43)</f>
        <v>0</v>
      </c>
      <c r="D26" s="163">
        <f>SUMIF('Depasquale F.'!$D$23:$D$43,A26,'Depasquale F.'!$I$23:$I$43)</f>
        <v>0</v>
      </c>
      <c r="E26" s="163">
        <f>SUMIF('Astrid-May Grima'!$D$23:$D$43,A26,'Astrid-May Grima'!$I$23:$I$43)</f>
        <v>26</v>
      </c>
      <c r="F26" s="163">
        <f>SUMIF('Farrugia Frendo C.'!$D$23:$D$43,A26,'Farrugia Frendo C.'!$I$23:$I$43)</f>
        <v>0</v>
      </c>
      <c r="G26" s="163">
        <f>SUMIF('Micallef Stafrace Y.'!$D$23:$D$43,A26,'Micallef Stafrace Y.'!$I$23:$I$43)</f>
        <v>0</v>
      </c>
      <c r="H26" s="163">
        <f>SUMIF('Demicoli A.'!$D$23:$D$43,A26,'Demicoli A.'!$I$23:$I$43)</f>
        <v>0</v>
      </c>
      <c r="I26" s="163">
        <f>SUMIF('Farrugia M.'!$D$23:$D$43,A26,'Farrugia M.'!$I$23:$I$43)</f>
        <v>0</v>
      </c>
      <c r="J26" s="163">
        <f>SUMIF('mag. 1'!$D$23:$D$43,A26,'mag. 1'!$I$23:$I$43)</f>
        <v>0</v>
      </c>
      <c r="K26" s="163">
        <f>SUMIF('Simone Grech'!$D$23:$D$43,A26,'Simone Grech'!$I$23:$I$43)</f>
        <v>0</v>
      </c>
      <c r="L26" s="163">
        <f>SUMIF('Camilleri N.'!$D$23:$D$43,A26,'Camilleri N.'!$I$23:$I$43)</f>
        <v>0</v>
      </c>
      <c r="M26" s="163">
        <f>SUMIF('J. Mifsud'!$D$23:$D$43,A26,'J. Mifsud'!$I$23:$I$43)</f>
        <v>0</v>
      </c>
      <c r="N26" s="163">
        <f>SUMIF('Clarke D.'!$D$23:$D$43,A26,'Clarke D.'!$I$23:$I$43)</f>
        <v>0</v>
      </c>
      <c r="O26" s="163">
        <f>SUMIF('Farrugia I.'!$D$23:$D$43,A26,'Farrugia I.'!$I$23:$I$43)</f>
        <v>0</v>
      </c>
      <c r="P26" s="163">
        <f>SUMIF('M. Vella'!$D$23:$D$43,A26,'M. Vella'!$I$23:$I$43)</f>
        <v>0</v>
      </c>
      <c r="Q26" s="163">
        <f>SUMIF('Stafrace Zammit C.'!$D$23:$D$43,A26,'Stafrace Zammit C.'!$I$23:$I$43)</f>
        <v>0</v>
      </c>
      <c r="R26" s="163">
        <f>SUMIF('mag. 2'!$D$23:$D$43,A26,'mag. 2'!$I$23:$I$43)</f>
        <v>0</v>
      </c>
      <c r="S26" s="163">
        <f>SUMIF('mag. 3'!$D$23:$D$43,A26,'mag. 3'!$I$23:$I$43)</f>
        <v>0</v>
      </c>
      <c r="T26" s="163">
        <f>SUMIF('Galea Sciberras N.'!$D$23:$D$43,A26,'Galea Sciberras N.'!$I$23:$I$43)</f>
        <v>0</v>
      </c>
      <c r="U26" s="163">
        <f>SUMIF('Bugeja A.'!$D$23:$D$43,A26,'Bugeja A.'!$I$23:$I$43)</f>
        <v>0</v>
      </c>
      <c r="V26" s="163">
        <f>SUMIF('Galea C.'!$D$23:$D$43,A26,'Galea C.'!$I$23:$I$43)</f>
        <v>0</v>
      </c>
      <c r="W26" s="142">
        <f>SUMIF('Frendo Dimech D.'!$D$23:$D$43,A26,'Frendo Dimech D.'!$I$23:$I$43)</f>
        <v>0</v>
      </c>
      <c r="X26" s="163">
        <f>SUMIF('Rachel Montebello'!$D$23:$D$43,A26,'Rachel Montebello'!$I$23:$I$43)</f>
        <v>0</v>
      </c>
      <c r="Y26" s="164">
        <f t="shared" si="0"/>
        <v>26</v>
      </c>
      <c r="Z26" s="165">
        <f t="shared" si="1"/>
        <v>0.019696969696969695</v>
      </c>
      <c r="AA26" s="166">
        <f t="shared" si="3"/>
        <v>26</v>
      </c>
      <c r="AB26" s="167">
        <f t="shared" si="2"/>
        <v>0.019696969696969695</v>
      </c>
    </row>
    <row r="27" spans="1:28" ht="15.75" customHeight="1">
      <c r="A27" s="168" t="s">
        <v>130</v>
      </c>
      <c r="B27" s="162">
        <f>SUMIF('J. Demicoli'!$D$23:$D$43,A27,'J. Demicoli'!$I$23:$I$43)</f>
        <v>0</v>
      </c>
      <c r="C27" s="163">
        <f>SUMIF('Vella G.'!$D$23:$D$43,A27,'Vella G.'!$I$23:$I$43)</f>
        <v>0</v>
      </c>
      <c r="D27" s="163">
        <f>SUMIF('Depasquale F.'!$D$23:$D$43,A27,'Depasquale F.'!$I$23:$I$43)</f>
        <v>0</v>
      </c>
      <c r="E27" s="163">
        <f>SUMIF('Astrid-May Grima'!$D$23:$D$43,A27,'Astrid-May Grima'!$I$23:$I$43)</f>
        <v>0</v>
      </c>
      <c r="F27" s="163">
        <f>SUMIF('Farrugia Frendo C.'!$D$23:$D$43,A27,'Farrugia Frendo C.'!$I$23:$I$43)</f>
        <v>0</v>
      </c>
      <c r="G27" s="163">
        <f>SUMIF('Micallef Stafrace Y.'!$D$23:$D$43,A27,'Micallef Stafrace Y.'!$I$23:$I$43)</f>
        <v>0</v>
      </c>
      <c r="H27" s="163">
        <f>SUMIF('Demicoli A.'!$D$23:$D$43,A27,'Demicoli A.'!$I$23:$I$43)</f>
        <v>0</v>
      </c>
      <c r="I27" s="163">
        <f>SUMIF('Farrugia M.'!$D$23:$D$43,A27,'Farrugia M.'!$I$23:$I$43)</f>
        <v>0</v>
      </c>
      <c r="J27" s="163">
        <f>SUMIF('mag. 1'!$D$23:$D$43,A27,'mag. 1'!$I$23:$I$43)</f>
        <v>0</v>
      </c>
      <c r="K27" s="163">
        <f>SUMIF('Simone Grech'!$D$23:$D$43,A27,'Simone Grech'!$I$23:$I$43)</f>
        <v>0</v>
      </c>
      <c r="L27" s="163">
        <f>SUMIF('Camilleri N.'!$D$23:$D$43,A27,'Camilleri N.'!$I$23:$I$43)</f>
        <v>0</v>
      </c>
      <c r="M27" s="163">
        <f>SUMIF('J. Mifsud'!$D$23:$D$43,A27,'J. Mifsud'!$I$23:$I$43)</f>
        <v>0</v>
      </c>
      <c r="N27" s="163">
        <f>SUMIF('Clarke D.'!$D$23:$D$43,A27,'Clarke D.'!$I$23:$I$43)</f>
        <v>0</v>
      </c>
      <c r="O27" s="163">
        <f>SUMIF('Farrugia I.'!$D$23:$D$43,A27,'Farrugia I.'!$I$23:$I$43)</f>
        <v>0</v>
      </c>
      <c r="P27" s="163">
        <f>SUMIF('M. Vella'!$D$23:$D$43,A27,'M. Vella'!$I$23:$I$43)</f>
        <v>0</v>
      </c>
      <c r="Q27" s="163">
        <f>SUMIF('Stafrace Zammit C.'!$D$23:$D$43,A27,'Stafrace Zammit C.'!$I$23:$I$43)</f>
        <v>1</v>
      </c>
      <c r="R27" s="163">
        <f>SUMIF('mag. 2'!$D$23:$D$43,A27,'mag. 2'!$I$23:$I$43)</f>
        <v>0</v>
      </c>
      <c r="S27" s="163">
        <f>SUMIF('mag. 3'!$D$23:$D$43,A27,'mag. 3'!$I$23:$I$43)</f>
        <v>0</v>
      </c>
      <c r="T27" s="163">
        <f>SUMIF('Galea Sciberras N.'!$D$23:$D$43,A27,'Galea Sciberras N.'!$I$23:$I$43)</f>
        <v>0</v>
      </c>
      <c r="U27" s="163">
        <f>SUMIF('Bugeja A.'!$D$23:$D$43,A27,'Bugeja A.'!$I$23:$I$43)</f>
        <v>0</v>
      </c>
      <c r="V27" s="163">
        <f>SUMIF('Galea C.'!$D$23:$D$43,A27,'Galea C.'!$I$23:$I$43)</f>
        <v>0</v>
      </c>
      <c r="W27" s="142">
        <f>SUMIF('Frendo Dimech D.'!$D$23:$D$43,A27,'Frendo Dimech D.'!$I$23:$I$43)</f>
        <v>0</v>
      </c>
      <c r="X27" s="163">
        <f>SUMIF('Rachel Montebello'!$D$23:$D$43,A27,'Rachel Montebello'!$I$23:$I$43)</f>
        <v>0</v>
      </c>
      <c r="Y27" s="164">
        <f t="shared" si="0"/>
        <v>1</v>
      </c>
      <c r="Z27" s="165">
        <f>Y27/$Y$31</f>
        <v>0.0007575757575757576</v>
      </c>
      <c r="AA27" s="166">
        <f t="shared" si="3"/>
        <v>1</v>
      </c>
      <c r="AB27" s="167">
        <f t="shared" si="2"/>
        <v>0.0007575757575757576</v>
      </c>
    </row>
    <row r="28" spans="1:28" ht="15.75" customHeight="1">
      <c r="A28" s="168" t="s">
        <v>131</v>
      </c>
      <c r="B28" s="162">
        <f>SUMIF('J. Demicoli'!$D$23:$D$43,A28,'J. Demicoli'!$I$23:$I$43)</f>
        <v>0</v>
      </c>
      <c r="C28" s="163">
        <f>SUMIF('Vella G.'!$D$23:$D$43,A28,'Vella G.'!$I$23:$I$43)</f>
        <v>0</v>
      </c>
      <c r="D28" s="163">
        <f>SUMIF('Depasquale F.'!$D$23:$D$43,A28,'Depasquale F.'!$I$23:$I$43)</f>
        <v>0</v>
      </c>
      <c r="E28" s="163">
        <f>SUMIF('Astrid-May Grima'!$D$23:$D$43,A28,'Astrid-May Grima'!$I$23:$I$43)</f>
        <v>0</v>
      </c>
      <c r="F28" s="163">
        <f>SUMIF('Farrugia Frendo C.'!$D$23:$D$43,A28,'Farrugia Frendo C.'!$I$23:$I$43)</f>
        <v>0</v>
      </c>
      <c r="G28" s="163">
        <f>SUMIF('Micallef Stafrace Y.'!$D$23:$D$43,A28,'Micallef Stafrace Y.'!$I$23:$I$43)</f>
        <v>0</v>
      </c>
      <c r="H28" s="163">
        <f>SUMIF('Demicoli A.'!$D$23:$D$43,A28,'Demicoli A.'!$I$23:$I$43)</f>
        <v>0</v>
      </c>
      <c r="I28" s="163">
        <f>SUMIF('Farrugia M.'!$D$23:$D$43,A28,'Farrugia M.'!$I$23:$I$43)</f>
        <v>0</v>
      </c>
      <c r="J28" s="163">
        <f>SUMIF('mag. 1'!$D$23:$D$43,A28,'mag. 1'!$I$23:$I$43)</f>
        <v>0</v>
      </c>
      <c r="K28" s="163">
        <f>SUMIF('Simone Grech'!$D$23:$D$43,A28,'Simone Grech'!$I$23:$I$43)</f>
        <v>0</v>
      </c>
      <c r="L28" s="163">
        <f>SUMIF('Camilleri N.'!$D$23:$D$43,A28,'Camilleri N.'!$I$23:$I$43)</f>
        <v>0</v>
      </c>
      <c r="M28" s="163">
        <f>SUMIF('J. Mifsud'!$D$23:$D$43,A28,'J. Mifsud'!$I$23:$I$43)</f>
        <v>0</v>
      </c>
      <c r="N28" s="163">
        <f>SUMIF('Clarke D.'!$D$23:$D$43,A28,'Clarke D.'!$I$23:$I$43)</f>
        <v>0</v>
      </c>
      <c r="O28" s="163">
        <f>SUMIF('Farrugia I.'!$D$23:$D$43,A28,'Farrugia I.'!$I$23:$I$43)</f>
        <v>0</v>
      </c>
      <c r="P28" s="163">
        <f>SUMIF('M. Vella'!$D$23:$D$43,A28,'M. Vella'!$I$23:$I$43)</f>
        <v>0</v>
      </c>
      <c r="Q28" s="163">
        <f>SUMIF('Stafrace Zammit C.'!$D$23:$D$43,A28,'Stafrace Zammit C.'!$I$23:$I$43)</f>
        <v>0</v>
      </c>
      <c r="R28" s="163">
        <f>SUMIF('mag. 2'!$D$23:$D$43,A28,'mag. 2'!$I$23:$I$43)</f>
        <v>0</v>
      </c>
      <c r="S28" s="163">
        <f>SUMIF('mag. 3'!$D$23:$D$43,A28,'mag. 3'!$I$23:$I$43)</f>
        <v>0</v>
      </c>
      <c r="T28" s="163">
        <f>SUMIF('Galea Sciberras N.'!$D$23:$D$43,A28,'Galea Sciberras N.'!$I$23:$I$43)</f>
        <v>0</v>
      </c>
      <c r="U28" s="163">
        <f>SUMIF('Bugeja A.'!$D$23:$D$43,A28,'Bugeja A.'!$I$23:$I$43)</f>
        <v>0</v>
      </c>
      <c r="V28" s="163">
        <f>SUMIF('Galea C.'!$D$23:$D$43,A28,'Galea C.'!$I$23:$I$43)</f>
        <v>0</v>
      </c>
      <c r="W28" s="142">
        <f>SUMIF('Frendo Dimech D.'!$D$23:$D$43,A28,'Frendo Dimech D.'!$I$23:$I$43)</f>
        <v>0</v>
      </c>
      <c r="X28" s="163">
        <f>SUMIF('Rachel Montebello'!$D$23:$D$43,A28,'Rachel Montebello'!$I$23:$I$43)</f>
        <v>0</v>
      </c>
      <c r="Y28" s="164">
        <f t="shared" si="0"/>
        <v>0</v>
      </c>
      <c r="Z28" s="165">
        <f>Y28/$Y$31</f>
        <v>0</v>
      </c>
      <c r="AA28" s="166">
        <f t="shared" si="3"/>
        <v>0</v>
      </c>
      <c r="AB28" s="167">
        <f t="shared" si="2"/>
        <v>0</v>
      </c>
    </row>
    <row r="29" spans="1:28" ht="15.75" customHeight="1">
      <c r="A29" s="168" t="s">
        <v>132</v>
      </c>
      <c r="B29" s="162">
        <f>SUMIF('J. Demicoli'!$D$23:$D$43,A29,'J. Demicoli'!$I$23:$I$43)</f>
        <v>0</v>
      </c>
      <c r="C29" s="163">
        <f>SUMIF('Vella G.'!$D$23:$D$43,A29,'Vella G.'!$I$23:$I$43)</f>
        <v>0</v>
      </c>
      <c r="D29" s="163">
        <f>SUMIF('Depasquale F.'!$D$23:$D$43,A29,'Depasquale F.'!$I$23:$I$43)</f>
        <v>0</v>
      </c>
      <c r="E29" s="163">
        <f>SUMIF('Astrid-May Grima'!$D$23:$D$43,A29,'Astrid-May Grima'!$I$23:$I$43)</f>
        <v>0</v>
      </c>
      <c r="F29" s="163">
        <f>SUMIF('Farrugia Frendo C.'!$D$23:$D$43,A29,'Farrugia Frendo C.'!$I$23:$I$43)</f>
        <v>0</v>
      </c>
      <c r="G29" s="163">
        <f>SUMIF('Micallef Stafrace Y.'!$D$23:$D$43,A29,'Micallef Stafrace Y.'!$I$23:$I$43)</f>
        <v>0</v>
      </c>
      <c r="H29" s="163">
        <f>SUMIF('Demicoli A.'!$D$23:$D$43,A29,'Demicoli A.'!$I$23:$I$43)</f>
        <v>0</v>
      </c>
      <c r="I29" s="163">
        <f>SUMIF('Farrugia M.'!$D$23:$D$43,A29,'Farrugia M.'!$I$23:$I$43)</f>
        <v>0</v>
      </c>
      <c r="J29" s="163">
        <f>SUMIF('mag. 1'!$D$23:$D$43,A29,'mag. 1'!$I$23:$I$43)</f>
        <v>0</v>
      </c>
      <c r="K29" s="163">
        <f>SUMIF('Simone Grech'!$D$23:$D$43,A29,'Simone Grech'!$I$23:$I$43)</f>
        <v>0</v>
      </c>
      <c r="L29" s="163">
        <f>SUMIF('Camilleri N.'!$D$23:$D$43,A29,'Camilleri N.'!$I$23:$I$43)</f>
        <v>0</v>
      </c>
      <c r="M29" s="163">
        <f>SUMIF('J. Mifsud'!$D$23:$D$43,A29,'J. Mifsud'!$I$23:$I$43)</f>
        <v>0</v>
      </c>
      <c r="N29" s="163">
        <f>SUMIF('Clarke D.'!$D$23:$D$43,A29,'Clarke D.'!$I$23:$I$43)</f>
        <v>0</v>
      </c>
      <c r="O29" s="163">
        <f>SUMIF('Farrugia I.'!$D$23:$D$43,A29,'Farrugia I.'!$I$23:$I$43)</f>
        <v>0</v>
      </c>
      <c r="P29" s="163">
        <f>SUMIF('M. Vella'!$D$23:$D$43,A29,'M. Vella'!$I$23:$I$43)</f>
        <v>0</v>
      </c>
      <c r="Q29" s="163">
        <f>SUMIF('Stafrace Zammit C.'!$D$23:$D$43,A29,'Stafrace Zammit C.'!$I$23:$I$43)</f>
        <v>1</v>
      </c>
      <c r="R29" s="163">
        <f>SUMIF('mag. 2'!$D$23:$D$43,A29,'mag. 2'!$I$23:$I$43)</f>
        <v>0</v>
      </c>
      <c r="S29" s="163">
        <f>SUMIF('mag. 3'!$D$23:$D$43,A29,'mag. 3'!$I$23:$I$43)</f>
        <v>0</v>
      </c>
      <c r="T29" s="163">
        <f>SUMIF('Galea Sciberras N.'!$D$23:$D$43,A29,'Galea Sciberras N.'!$I$23:$I$43)</f>
        <v>0</v>
      </c>
      <c r="U29" s="163">
        <f>SUMIF('Bugeja A.'!$D$23:$D$43,A29,'Bugeja A.'!$I$23:$I$43)</f>
        <v>0</v>
      </c>
      <c r="V29" s="163">
        <f>SUMIF('Galea C.'!$D$23:$D$43,A29,'Galea C.'!$I$23:$I$43)</f>
        <v>0</v>
      </c>
      <c r="W29" s="142">
        <f>SUMIF('Frendo Dimech D.'!$D$23:$D$43,A29,'Frendo Dimech D.'!$I$23:$I$43)</f>
        <v>0</v>
      </c>
      <c r="X29" s="163">
        <f>SUMIF('Rachel Montebello'!$D$23:$D$43,A29,'Rachel Montebello'!$I$23:$I$43)</f>
        <v>0</v>
      </c>
      <c r="Y29" s="164">
        <f t="shared" si="0"/>
        <v>1</v>
      </c>
      <c r="Z29" s="165">
        <f>Y29/$Y$31</f>
        <v>0.0007575757575757576</v>
      </c>
      <c r="AA29" s="166">
        <f t="shared" si="3"/>
        <v>1</v>
      </c>
      <c r="AB29" s="167">
        <f t="shared" si="2"/>
        <v>0.0007575757575757576</v>
      </c>
    </row>
    <row r="30" spans="1:28" ht="15.75" customHeight="1" thickBot="1">
      <c r="A30" s="140" t="s">
        <v>133</v>
      </c>
      <c r="B30" s="141">
        <f>SUMIF('J. Demicoli'!$D$23:$D$43,A30,'J. Demicoli'!$I$23:$I$43)</f>
        <v>0</v>
      </c>
      <c r="C30" s="142">
        <f>SUMIF('Vella G.'!$D$23:$D$43,A30,'Vella G.'!$I$23:$I$43)</f>
        <v>0</v>
      </c>
      <c r="D30" s="142">
        <f>SUMIF('Depasquale F.'!$D$23:$D$43,A30,'Depasquale F.'!$I$23:$I$43)</f>
        <v>0</v>
      </c>
      <c r="E30" s="142">
        <f>SUMIF('Astrid-May Grima'!$D$23:$D$43,A30,'Astrid-May Grima'!$I$23:$I$43)</f>
        <v>0</v>
      </c>
      <c r="F30" s="142">
        <f>SUMIF('Farrugia Frendo C.'!$D$23:$D$43,A30,'Farrugia Frendo C.'!$I$23:$I$43)</f>
        <v>0</v>
      </c>
      <c r="G30" s="142">
        <f>SUMIF('Micallef Stafrace Y.'!$D$23:$D$43,A30,'Micallef Stafrace Y.'!$I$23:$I$43)</f>
        <v>0</v>
      </c>
      <c r="H30" s="142">
        <f>SUMIF('Demicoli A.'!$D$23:$D$43,A30,'Demicoli A.'!$I$23:$I$43)</f>
        <v>0</v>
      </c>
      <c r="I30" s="142">
        <f>SUMIF('Farrugia M.'!$D$23:$D$43,A30,'Farrugia M.'!$I$23:$I$43)</f>
        <v>0</v>
      </c>
      <c r="J30" s="142">
        <f>SUMIF('mag. 1'!$D$23:$D$43,A30,'mag. 1'!$I$23:$I$43)</f>
        <v>0</v>
      </c>
      <c r="K30" s="142">
        <f>SUMIF('Simone Grech'!$D$23:$D$43,A30,'Simone Grech'!$I$23:$I$43)</f>
        <v>0</v>
      </c>
      <c r="L30" s="142">
        <f>SUMIF('Camilleri N.'!$D$23:$D$43,A30,'Camilleri N.'!$I$23:$I$43)</f>
        <v>0</v>
      </c>
      <c r="M30" s="142">
        <f>SUMIF('J. Mifsud'!$D$23:$D$43,A30,'J. Mifsud'!$I$23:$I$43)</f>
        <v>0</v>
      </c>
      <c r="N30" s="142">
        <f>SUMIF('Clarke D.'!$D$23:$D$43,A30,'Clarke D.'!$I$23:$I$43)</f>
        <v>0</v>
      </c>
      <c r="O30" s="142">
        <f>SUMIF('Farrugia I.'!$D$23:$D$43,A30,'Farrugia I.'!$I$23:$I$43)</f>
        <v>4</v>
      </c>
      <c r="P30" s="142">
        <f>SUMIF('M. Vella'!$D$23:$D$43,A30,'M. Vella'!$I$23:$I$43)</f>
        <v>0</v>
      </c>
      <c r="Q30" s="142">
        <f>SUMIF('Stafrace Zammit C.'!$D$23:$D$43,A30,'Stafrace Zammit C.'!$I$23:$I$43)</f>
        <v>0</v>
      </c>
      <c r="R30" s="142">
        <f>SUMIF('mag. 2'!$D$23:$D$43,A30,'mag. 2'!$I$23:$I$43)</f>
        <v>0</v>
      </c>
      <c r="S30" s="142">
        <f>SUMIF('mag. 3'!$D$23:$D$43,A30,'mag. 3'!$I$23:$I$43)</f>
        <v>0</v>
      </c>
      <c r="T30" s="142">
        <f>SUMIF('Galea Sciberras N.'!$D$23:$D$43,A30,'Galea Sciberras N.'!$I$23:$I$43)</f>
        <v>0</v>
      </c>
      <c r="U30" s="142">
        <f>SUMIF('Bugeja A.'!$D$23:$D$43,A30,'Bugeja A.'!$I$23:$I$43)</f>
        <v>0</v>
      </c>
      <c r="V30" s="142">
        <f>SUMIF('Galea C.'!$D$23:$D$43,A30,'Galea C.'!$I$23:$I$43)</f>
        <v>0</v>
      </c>
      <c r="W30" s="169">
        <f>SUMIF('Frendo Dimech D.'!$D$23:$D$43,A30,'Frendo Dimech D.'!$I$23:$I$43)</f>
        <v>0</v>
      </c>
      <c r="X30" s="142">
        <f>SUMIF('Rachel Montebello'!$D$23:$D$43,A30,'Rachel Montebello'!$I$23:$I$43)</f>
        <v>0</v>
      </c>
      <c r="Y30" s="170">
        <f t="shared" si="0"/>
        <v>4</v>
      </c>
      <c r="Z30" s="165">
        <f>Y30/$Y$31</f>
        <v>0.0030303030303030303</v>
      </c>
      <c r="AA30" s="166">
        <f t="shared" si="3"/>
        <v>4</v>
      </c>
      <c r="AB30" s="167">
        <f t="shared" si="2"/>
        <v>0.0030303030303030303</v>
      </c>
    </row>
    <row r="31" spans="1:28" s="177" customFormat="1" ht="13.5" customHeight="1" thickBot="1">
      <c r="A31" s="171" t="s">
        <v>21</v>
      </c>
      <c r="B31" s="172">
        <f aca="true" t="shared" si="4" ref="B31:T31">SUM(B10:B30)</f>
        <v>9</v>
      </c>
      <c r="C31" s="172">
        <f t="shared" si="4"/>
        <v>9</v>
      </c>
      <c r="D31" s="172">
        <f t="shared" si="4"/>
        <v>94</v>
      </c>
      <c r="E31" s="172">
        <f t="shared" si="4"/>
        <v>70</v>
      </c>
      <c r="F31" s="172">
        <f t="shared" si="4"/>
        <v>154</v>
      </c>
      <c r="G31" s="172">
        <f t="shared" si="4"/>
        <v>263</v>
      </c>
      <c r="H31" s="172">
        <f t="shared" si="4"/>
        <v>75</v>
      </c>
      <c r="I31" s="172">
        <f t="shared" si="4"/>
        <v>4</v>
      </c>
      <c r="J31" s="172">
        <f t="shared" si="4"/>
        <v>0</v>
      </c>
      <c r="K31" s="172">
        <f t="shared" si="4"/>
        <v>88</v>
      </c>
      <c r="L31" s="172">
        <f t="shared" si="4"/>
        <v>6</v>
      </c>
      <c r="M31" s="172">
        <f t="shared" si="4"/>
        <v>71</v>
      </c>
      <c r="N31" s="172">
        <f t="shared" si="4"/>
        <v>22</v>
      </c>
      <c r="O31" s="172">
        <f t="shared" si="4"/>
        <v>44</v>
      </c>
      <c r="P31" s="172">
        <f t="shared" si="4"/>
        <v>10</v>
      </c>
      <c r="Q31" s="172">
        <f t="shared" si="4"/>
        <v>50</v>
      </c>
      <c r="R31" s="172">
        <f t="shared" si="4"/>
        <v>0</v>
      </c>
      <c r="S31" s="172">
        <f t="shared" si="4"/>
        <v>0</v>
      </c>
      <c r="T31" s="172">
        <f t="shared" si="4"/>
        <v>4</v>
      </c>
      <c r="U31" s="172">
        <f>SUM(U10:U30)</f>
        <v>170</v>
      </c>
      <c r="V31" s="172">
        <f>SUM(V10:V30)</f>
        <v>77</v>
      </c>
      <c r="W31" s="172">
        <f>SUM(W10:W30)</f>
        <v>92</v>
      </c>
      <c r="X31" s="172">
        <f>SUM(X10:X30)</f>
        <v>8</v>
      </c>
      <c r="Y31" s="173">
        <f>SUM(Y10:Y30)</f>
        <v>1320</v>
      </c>
      <c r="Z31" s="174"/>
      <c r="AA31" s="175"/>
      <c r="AB31" s="176"/>
    </row>
    <row r="32" spans="2:28" ht="13.5" customHeight="1" thickBot="1">
      <c r="B32" s="178">
        <f>B31/Y31</f>
        <v>0.006818181818181818</v>
      </c>
      <c r="C32" s="179">
        <f>C31/Y31</f>
        <v>0.006818181818181818</v>
      </c>
      <c r="D32" s="179">
        <f>D31/Y31</f>
        <v>0.07121212121212121</v>
      </c>
      <c r="E32" s="179">
        <f>E31/Y31</f>
        <v>0.05303030303030303</v>
      </c>
      <c r="F32" s="179">
        <f>F31/Y31</f>
        <v>0.11666666666666667</v>
      </c>
      <c r="G32" s="179">
        <f>G31/Y31</f>
        <v>0.19924242424242425</v>
      </c>
      <c r="H32" s="179">
        <f>H31/Y31</f>
        <v>0.056818181818181816</v>
      </c>
      <c r="I32" s="179">
        <f>I31/Y31</f>
        <v>0.0030303030303030303</v>
      </c>
      <c r="J32" s="179">
        <f>J31/Y31</f>
        <v>0</v>
      </c>
      <c r="K32" s="179">
        <f>K31/Y31</f>
        <v>0.06666666666666667</v>
      </c>
      <c r="L32" s="179">
        <f>L31/Y31</f>
        <v>0.004545454545454545</v>
      </c>
      <c r="M32" s="179">
        <f>M31/Y31</f>
        <v>0.05378787878787879</v>
      </c>
      <c r="N32" s="179">
        <f>N31/Y31</f>
        <v>0.016666666666666666</v>
      </c>
      <c r="O32" s="179">
        <f>O31/Y31</f>
        <v>0.03333333333333333</v>
      </c>
      <c r="P32" s="179">
        <f>P31/Y31</f>
        <v>0.007575757575757576</v>
      </c>
      <c r="Q32" s="179">
        <f>Q31/Y31</f>
        <v>0.03787878787878788</v>
      </c>
      <c r="R32" s="179">
        <f>R31/Y31</f>
        <v>0</v>
      </c>
      <c r="S32" s="179">
        <f>S31/Y31</f>
        <v>0</v>
      </c>
      <c r="T32" s="179">
        <f>T31/Y31</f>
        <v>0.0030303030303030303</v>
      </c>
      <c r="U32" s="179">
        <f>U31/Y31</f>
        <v>0.12878787878787878</v>
      </c>
      <c r="V32" s="179">
        <f>V31/Y31</f>
        <v>0.058333333333333334</v>
      </c>
      <c r="W32" s="179">
        <f>W31/Y31</f>
        <v>0.0696969696969697</v>
      </c>
      <c r="X32" s="180">
        <f>X31/Y31</f>
        <v>0.006060606060606061</v>
      </c>
      <c r="Y32" s="181"/>
      <c r="Z32" s="182"/>
      <c r="AA32" s="182"/>
      <c r="AB32" s="182"/>
    </row>
  </sheetData>
  <sheetProtection password="9F1D" sheet="1" objects="1" scenarios="1"/>
  <mergeCells count="4">
    <mergeCell ref="A3:AA3"/>
    <mergeCell ref="A4:AA4"/>
    <mergeCell ref="A5:AA5"/>
    <mergeCell ref="A6:AA6"/>
  </mergeCells>
  <printOptions/>
  <pageMargins left="0.18" right="0.27" top="0.38" bottom="0.6" header="0.26" footer="0.5118110236220472"/>
  <pageSetup fitToHeight="1" fitToWidth="1" horizontalDpi="600" verticalDpi="600" orientation="landscape" paperSize="9" scale="90" r:id="rId2"/>
  <ignoredErrors>
    <ignoredError sqref="AA12 AA15 AA20 AA22:AA30" formula="1"/>
  </ignoredError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3"/>
  <dimension ref="B2:X57"/>
  <sheetViews>
    <sheetView showGridLines="0" showZeros="0" zoomScalePageLayoutView="0" workbookViewId="0" topLeftCell="A2">
      <selection activeCell="S32" sqref="S32"/>
    </sheetView>
  </sheetViews>
  <sheetFormatPr defaultColWidth="9.140625" defaultRowHeight="12.75"/>
  <cols>
    <col min="1" max="1" width="2.7109375" style="2" customWidth="1"/>
    <col min="2" max="2" width="1.7109375" style="2" customWidth="1"/>
    <col min="3" max="3" width="2.8515625" style="2" customWidth="1"/>
    <col min="4" max="4" width="8.57421875" style="2" customWidth="1"/>
    <col min="5" max="5" width="10.28125" style="2" customWidth="1"/>
    <col min="6" max="6" width="1.7109375" style="2" customWidth="1"/>
    <col min="7" max="7" width="5.8515625" style="2" bestFit="1" customWidth="1"/>
    <col min="8" max="8" width="1.28515625" style="2" customWidth="1"/>
    <col min="9" max="9" width="4.8515625" style="2" customWidth="1"/>
    <col min="10" max="10" width="1.28515625" style="2" customWidth="1"/>
    <col min="11" max="11" width="6.57421875" style="2" customWidth="1"/>
    <col min="12" max="12" width="1.28515625" style="2" customWidth="1"/>
    <col min="13" max="13" width="6.00390625" style="2" customWidth="1"/>
    <col min="14" max="14" width="1.28515625" style="2" customWidth="1"/>
    <col min="15" max="15" width="4.421875" style="2" customWidth="1"/>
    <col min="16" max="16" width="1.7109375" style="2" customWidth="1"/>
    <col min="17" max="17" width="8.00390625" style="2" bestFit="1" customWidth="1"/>
    <col min="18" max="18" width="1.28515625" style="2" customWidth="1"/>
    <col min="19" max="19" width="4.28125" style="2" customWidth="1"/>
    <col min="20" max="20" width="1.7109375" style="2" customWidth="1"/>
    <col min="21" max="21" width="5.140625" style="2" customWidth="1"/>
    <col min="22" max="22" width="1.7109375" style="2" customWidth="1"/>
    <col min="23" max="23" width="6.57421875" style="2" customWidth="1"/>
    <col min="24" max="24" width="0.9921875" style="2" customWidth="1"/>
    <col min="25" max="16384" width="9.140625" style="2" customWidth="1"/>
  </cols>
  <sheetData>
    <row r="1" ht="12.75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61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hidden="1"/>
    <row r="9" spans="2:17" ht="15.75">
      <c r="B9" s="3" t="s">
        <v>46</v>
      </c>
      <c r="C9" s="3"/>
      <c r="D9" s="3"/>
      <c r="E9" s="3"/>
      <c r="G9" s="1"/>
      <c r="H9" s="4" t="str">
        <f>Kriminal!H6</f>
        <v>Jannar 2019</v>
      </c>
      <c r="I9" s="1"/>
      <c r="L9" s="1"/>
      <c r="M9" s="1"/>
      <c r="P9" s="1"/>
      <c r="Q9" s="1"/>
    </row>
    <row r="10" ht="3.75" customHeight="1"/>
    <row r="11" spans="2:22" ht="106.5" customHeight="1">
      <c r="B11" s="52" t="s">
        <v>73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ht="6.75" customHeight="1" hidden="1"/>
    <row r="13" spans="2:22" ht="10.5" customHeight="1">
      <c r="B13" s="54" t="s">
        <v>62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74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134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7" t="s">
        <v>135</v>
      </c>
      <c r="K19" s="13"/>
      <c r="L19" s="13"/>
      <c r="M19" s="13" t="s">
        <v>26</v>
      </c>
      <c r="N19" s="13"/>
      <c r="O19" s="32" t="s">
        <v>27</v>
      </c>
      <c r="P19" s="13"/>
      <c r="Q19" s="32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1"/>
      <c r="G23" s="38">
        <f>'[4]Vella Antonio Giovanni'!$S$23</f>
        <v>0</v>
      </c>
      <c r="H23" s="1"/>
      <c r="I23" s="29"/>
      <c r="J23" s="1"/>
      <c r="K23" s="29"/>
      <c r="L23" s="1"/>
      <c r="M23" s="29"/>
      <c r="N23" s="1"/>
      <c r="O23" s="29"/>
      <c r="P23" s="1"/>
      <c r="Q23" s="29"/>
      <c r="R23" s="1"/>
      <c r="S23" s="34">
        <f>IF(ISNUMBER(G23),G23,0)+IF(ISNUMBER(I23),I23,0)-IF(ISNUMBER(M23),M23,0)+IF(ISNUMBER(O23),O23,0)-IF(ISNUMBER(Q23),Q23,0)+IF(ISNUMBER(K23),K23,0)</f>
        <v>0</v>
      </c>
      <c r="T23" s="1"/>
      <c r="U23" s="29"/>
      <c r="V23" s="1"/>
      <c r="W23" s="34">
        <f aca="true" t="shared" si="0" ref="W23:W39">IF(ISNUMBER(S23),S23,0)-IF(ISNUMBER(U23),U23,0)</f>
        <v>0</v>
      </c>
      <c r="X23" s="17"/>
    </row>
    <row r="24" spans="2:24" ht="15.75" customHeight="1">
      <c r="B24" s="15"/>
      <c r="C24" s="16">
        <v>2</v>
      </c>
      <c r="D24" s="16" t="s">
        <v>33</v>
      </c>
      <c r="E24" s="16"/>
      <c r="F24" s="1"/>
      <c r="G24" s="38">
        <f>'[4]Vella Antonio Giovanni'!$S$24</f>
        <v>0</v>
      </c>
      <c r="H24" s="1"/>
      <c r="I24" s="30"/>
      <c r="J24" s="1"/>
      <c r="K24" s="30"/>
      <c r="L24" s="1"/>
      <c r="M24" s="30"/>
      <c r="N24" s="1"/>
      <c r="O24" s="30"/>
      <c r="P24" s="1"/>
      <c r="Q24" s="30"/>
      <c r="R24" s="1"/>
      <c r="S24" s="34">
        <f>IF(ISNUMBER(G24),G24,0)+IF(ISNUMBER(I24),I24,0)-IF(ISNUMBER(M24),M24,0)+IF(ISNUMBER(O24),O24,0)-IF(ISNUMBER(Q24),Q24,0)+IF(ISNUMBER(K24),K24,0)</f>
        <v>0</v>
      </c>
      <c r="T24" s="1"/>
      <c r="U24" s="30"/>
      <c r="V24" s="1"/>
      <c r="W24" s="34">
        <f t="shared" si="0"/>
        <v>0</v>
      </c>
      <c r="X24" s="17"/>
    </row>
    <row r="25" spans="2:24" ht="15.75" customHeight="1">
      <c r="B25" s="15"/>
      <c r="C25" s="16">
        <v>3</v>
      </c>
      <c r="D25" s="16" t="s">
        <v>19</v>
      </c>
      <c r="E25" s="16"/>
      <c r="F25" s="1"/>
      <c r="G25" s="38">
        <f>'[4]Vella Antonio Giovanni'!$S$25</f>
        <v>0</v>
      </c>
      <c r="H25" s="1"/>
      <c r="I25" s="30"/>
      <c r="J25" s="1"/>
      <c r="K25" s="30"/>
      <c r="L25" s="1"/>
      <c r="M25" s="30"/>
      <c r="N25" s="1"/>
      <c r="O25" s="30"/>
      <c r="P25" s="1"/>
      <c r="Q25" s="30"/>
      <c r="R25" s="1"/>
      <c r="S25" s="34">
        <f aca="true" t="shared" si="1" ref="S25:S41">IF(ISNUMBER(G25),G25,0)+IF(ISNUMBER(I25),I25,0)-IF(ISNUMBER(M25),M25,0)+IF(ISNUMBER(O25),O25,0)-IF(ISNUMBER(Q25),Q25,0)+IF(ISNUMBER(K25),K25,0)</f>
        <v>0</v>
      </c>
      <c r="T25" s="1"/>
      <c r="U25" s="30"/>
      <c r="V25" s="1"/>
      <c r="W25" s="34">
        <f t="shared" si="0"/>
        <v>0</v>
      </c>
      <c r="X25" s="17"/>
    </row>
    <row r="26" spans="2:24" ht="15.75" customHeight="1">
      <c r="B26" s="15"/>
      <c r="C26" s="16">
        <v>4</v>
      </c>
      <c r="D26" s="16" t="s">
        <v>8</v>
      </c>
      <c r="E26" s="16"/>
      <c r="F26" s="1"/>
      <c r="G26" s="38">
        <f>'[4]Vella Antonio Giovanni'!$S$26</f>
        <v>0</v>
      </c>
      <c r="H26" s="1"/>
      <c r="I26" s="30"/>
      <c r="J26" s="1"/>
      <c r="K26" s="30"/>
      <c r="L26" s="1"/>
      <c r="M26" s="30"/>
      <c r="N26" s="1"/>
      <c r="O26" s="30"/>
      <c r="P26" s="1"/>
      <c r="Q26" s="30"/>
      <c r="R26" s="1"/>
      <c r="S26" s="34">
        <f>IF(ISNUMBER(G26),G26,0)+IF(ISNUMBER(I26),I26,0)-IF(ISNUMBER(M26),M26,0)+IF(ISNUMBER(O26),O26,0)-IF(ISNUMBER(Q26),Q26,0)+IF(ISNUMBER(K26),K26,0)</f>
        <v>0</v>
      </c>
      <c r="T26" s="1"/>
      <c r="U26" s="30"/>
      <c r="V26" s="1"/>
      <c r="W26" s="34">
        <f t="shared" si="0"/>
        <v>0</v>
      </c>
      <c r="X26" s="17"/>
    </row>
    <row r="27" spans="2:24" ht="15.75" customHeight="1">
      <c r="B27" s="15"/>
      <c r="C27" s="16">
        <v>5</v>
      </c>
      <c r="D27" s="16" t="s">
        <v>71</v>
      </c>
      <c r="E27" s="16"/>
      <c r="F27" s="1"/>
      <c r="G27" s="38">
        <f>'[4]Vella Antonio Giovanni'!$S$27</f>
        <v>0</v>
      </c>
      <c r="H27" s="1"/>
      <c r="I27" s="30"/>
      <c r="J27" s="1"/>
      <c r="K27" s="30"/>
      <c r="L27" s="1"/>
      <c r="M27" s="30"/>
      <c r="N27" s="1"/>
      <c r="O27" s="30"/>
      <c r="P27" s="1"/>
      <c r="Q27" s="30"/>
      <c r="R27" s="1"/>
      <c r="S27" s="34">
        <f t="shared" si="1"/>
        <v>0</v>
      </c>
      <c r="T27" s="1"/>
      <c r="U27" s="30"/>
      <c r="V27" s="1"/>
      <c r="W27" s="34">
        <f t="shared" si="0"/>
        <v>0</v>
      </c>
      <c r="X27" s="17"/>
    </row>
    <row r="28" spans="2:24" ht="15.75" customHeight="1">
      <c r="B28" s="15"/>
      <c r="C28" s="16">
        <v>6</v>
      </c>
      <c r="D28" s="16" t="s">
        <v>34</v>
      </c>
      <c r="E28" s="16"/>
      <c r="F28" s="1"/>
      <c r="G28" s="38">
        <f>'[4]Vella Antonio Giovanni'!$S$28</f>
        <v>0</v>
      </c>
      <c r="H28" s="1"/>
      <c r="I28" s="30"/>
      <c r="J28" s="1"/>
      <c r="K28" s="30"/>
      <c r="L28" s="1"/>
      <c r="M28" s="30"/>
      <c r="N28" s="1"/>
      <c r="O28" s="30"/>
      <c r="P28" s="1"/>
      <c r="Q28" s="30"/>
      <c r="R28" s="1"/>
      <c r="S28" s="34">
        <f t="shared" si="1"/>
        <v>0</v>
      </c>
      <c r="T28" s="1"/>
      <c r="U28" s="30"/>
      <c r="V28" s="1"/>
      <c r="W28" s="34">
        <f t="shared" si="0"/>
        <v>0</v>
      </c>
      <c r="X28" s="17"/>
    </row>
    <row r="29" spans="2:24" ht="15.75" customHeight="1">
      <c r="B29" s="15"/>
      <c r="C29" s="16">
        <v>7</v>
      </c>
      <c r="D29" s="16" t="s">
        <v>9</v>
      </c>
      <c r="E29" s="16"/>
      <c r="F29" s="1"/>
      <c r="G29" s="38">
        <f>'[4]Vella Antonio Giovanni'!$S$29</f>
        <v>0</v>
      </c>
      <c r="H29" s="1"/>
      <c r="I29" s="30"/>
      <c r="J29" s="1"/>
      <c r="K29" s="30"/>
      <c r="L29" s="1"/>
      <c r="M29" s="30"/>
      <c r="N29" s="1"/>
      <c r="O29" s="30"/>
      <c r="P29" s="1"/>
      <c r="Q29" s="30"/>
      <c r="R29" s="1"/>
      <c r="S29" s="34">
        <f t="shared" si="1"/>
        <v>0</v>
      </c>
      <c r="T29" s="1"/>
      <c r="U29" s="30"/>
      <c r="V29" s="1"/>
      <c r="W29" s="34">
        <f t="shared" si="0"/>
        <v>0</v>
      </c>
      <c r="X29" s="17"/>
    </row>
    <row r="30" spans="2:24" ht="15.75" customHeight="1">
      <c r="B30" s="15"/>
      <c r="C30" s="16">
        <v>8</v>
      </c>
      <c r="D30" s="16" t="s">
        <v>35</v>
      </c>
      <c r="E30" s="16"/>
      <c r="F30" s="1"/>
      <c r="G30" s="38">
        <f>'[4]Vella Antonio Giovanni'!$S$30</f>
        <v>0</v>
      </c>
      <c r="H30" s="1"/>
      <c r="I30" s="30"/>
      <c r="J30" s="1"/>
      <c r="K30" s="30"/>
      <c r="L30" s="1"/>
      <c r="M30" s="30"/>
      <c r="N30" s="1"/>
      <c r="O30" s="30"/>
      <c r="P30" s="1"/>
      <c r="Q30" s="30"/>
      <c r="R30" s="1"/>
      <c r="S30" s="34">
        <f t="shared" si="1"/>
        <v>0</v>
      </c>
      <c r="T30" s="1"/>
      <c r="U30" s="30"/>
      <c r="V30" s="1"/>
      <c r="W30" s="34">
        <f t="shared" si="0"/>
        <v>0</v>
      </c>
      <c r="X30" s="17"/>
    </row>
    <row r="31" spans="2:24" ht="15.75" customHeight="1">
      <c r="B31" s="15"/>
      <c r="C31" s="16">
        <v>9</v>
      </c>
      <c r="D31" s="16" t="s">
        <v>36</v>
      </c>
      <c r="E31" s="16"/>
      <c r="F31" s="1"/>
      <c r="G31" s="38">
        <f>'[4]Vella Antonio Giovanni'!$S$31</f>
        <v>0</v>
      </c>
      <c r="H31" s="1"/>
      <c r="I31" s="30"/>
      <c r="J31" s="1"/>
      <c r="K31" s="30"/>
      <c r="L31" s="1"/>
      <c r="M31" s="30"/>
      <c r="N31" s="1"/>
      <c r="O31" s="30"/>
      <c r="P31" s="1"/>
      <c r="Q31" s="30"/>
      <c r="R31" s="1"/>
      <c r="S31" s="34">
        <f t="shared" si="1"/>
        <v>0</v>
      </c>
      <c r="T31" s="1"/>
      <c r="U31" s="30"/>
      <c r="V31" s="1"/>
      <c r="W31" s="34">
        <f t="shared" si="0"/>
        <v>0</v>
      </c>
      <c r="X31" s="17"/>
    </row>
    <row r="32" spans="2:24" ht="15.75" customHeight="1">
      <c r="B32" s="15"/>
      <c r="C32" s="16">
        <v>10</v>
      </c>
      <c r="D32" s="16" t="s">
        <v>37</v>
      </c>
      <c r="E32" s="16"/>
      <c r="F32" s="1"/>
      <c r="G32" s="38">
        <f>'[4]Vella Antonio Giovanni'!$S$32</f>
        <v>0</v>
      </c>
      <c r="H32" s="1"/>
      <c r="I32" s="30"/>
      <c r="J32" s="1"/>
      <c r="K32" s="30"/>
      <c r="L32" s="1"/>
      <c r="M32" s="30"/>
      <c r="N32" s="1"/>
      <c r="O32" s="30"/>
      <c r="P32" s="1"/>
      <c r="Q32" s="30"/>
      <c r="R32" s="1"/>
      <c r="S32" s="34">
        <f t="shared" si="1"/>
        <v>0</v>
      </c>
      <c r="T32" s="1"/>
      <c r="U32" s="30"/>
      <c r="V32" s="1"/>
      <c r="W32" s="34">
        <f t="shared" si="0"/>
        <v>0</v>
      </c>
      <c r="X32" s="17"/>
    </row>
    <row r="33" spans="2:24" ht="15.75" customHeight="1">
      <c r="B33" s="15"/>
      <c r="C33" s="16">
        <v>11</v>
      </c>
      <c r="D33" s="16" t="s">
        <v>38</v>
      </c>
      <c r="E33" s="16"/>
      <c r="F33" s="1"/>
      <c r="G33" s="38">
        <f>'[4]Vella Antonio Giovanni'!$S$33</f>
        <v>0</v>
      </c>
      <c r="H33" s="1"/>
      <c r="I33" s="30"/>
      <c r="J33" s="1"/>
      <c r="K33" s="30"/>
      <c r="L33" s="1"/>
      <c r="M33" s="30"/>
      <c r="N33" s="1"/>
      <c r="O33" s="30"/>
      <c r="P33" s="1"/>
      <c r="Q33" s="30"/>
      <c r="R33" s="1"/>
      <c r="S33" s="34">
        <f t="shared" si="1"/>
        <v>0</v>
      </c>
      <c r="T33" s="1"/>
      <c r="U33" s="30"/>
      <c r="V33" s="1"/>
      <c r="W33" s="34">
        <f t="shared" si="0"/>
        <v>0</v>
      </c>
      <c r="X33" s="17"/>
    </row>
    <row r="34" spans="2:24" ht="15.75" customHeight="1">
      <c r="B34" s="15"/>
      <c r="C34" s="16">
        <v>12</v>
      </c>
      <c r="D34" s="16" t="s">
        <v>39</v>
      </c>
      <c r="E34" s="16"/>
      <c r="F34" s="1"/>
      <c r="G34" s="38">
        <f>'[4]Vella Antonio Giovanni'!$S$34</f>
        <v>0</v>
      </c>
      <c r="H34" s="1"/>
      <c r="I34" s="30"/>
      <c r="J34" s="1"/>
      <c r="K34" s="30"/>
      <c r="L34" s="1"/>
      <c r="M34" s="30"/>
      <c r="N34" s="1"/>
      <c r="O34" s="30"/>
      <c r="P34" s="1"/>
      <c r="Q34" s="30"/>
      <c r="R34" s="1"/>
      <c r="S34" s="34">
        <f t="shared" si="1"/>
        <v>0</v>
      </c>
      <c r="T34" s="1"/>
      <c r="U34" s="30"/>
      <c r="V34" s="1"/>
      <c r="W34" s="34">
        <f t="shared" si="0"/>
        <v>0</v>
      </c>
      <c r="X34" s="17"/>
    </row>
    <row r="35" spans="2:24" ht="15.75" customHeight="1">
      <c r="B35" s="15"/>
      <c r="C35" s="16">
        <v>13</v>
      </c>
      <c r="D35" s="16" t="s">
        <v>40</v>
      </c>
      <c r="E35" s="16"/>
      <c r="F35" s="1"/>
      <c r="G35" s="38">
        <f>'[4]Vella Antonio Giovanni'!$S$35</f>
        <v>0</v>
      </c>
      <c r="H35" s="1"/>
      <c r="I35" s="30"/>
      <c r="J35" s="1"/>
      <c r="K35" s="30"/>
      <c r="L35" s="1"/>
      <c r="M35" s="30"/>
      <c r="N35" s="1"/>
      <c r="O35" s="30"/>
      <c r="P35" s="1"/>
      <c r="Q35" s="30"/>
      <c r="R35" s="1"/>
      <c r="S35" s="34">
        <f t="shared" si="1"/>
        <v>0</v>
      </c>
      <c r="T35" s="1"/>
      <c r="U35" s="30"/>
      <c r="V35" s="1"/>
      <c r="W35" s="34">
        <f t="shared" si="0"/>
        <v>0</v>
      </c>
      <c r="X35" s="17"/>
    </row>
    <row r="36" spans="2:24" ht="15.75" customHeight="1">
      <c r="B36" s="15"/>
      <c r="C36" s="16">
        <v>14</v>
      </c>
      <c r="D36" s="16" t="s">
        <v>20</v>
      </c>
      <c r="E36" s="16"/>
      <c r="F36" s="1"/>
      <c r="G36" s="38">
        <f>'[4]Vella Antonio Giovanni'!$S$36</f>
        <v>0</v>
      </c>
      <c r="H36" s="1"/>
      <c r="I36" s="30"/>
      <c r="J36" s="1"/>
      <c r="K36" s="30"/>
      <c r="L36" s="1"/>
      <c r="M36" s="30"/>
      <c r="N36" s="1"/>
      <c r="O36" s="30"/>
      <c r="P36" s="1"/>
      <c r="Q36" s="30"/>
      <c r="R36" s="1"/>
      <c r="S36" s="34">
        <f t="shared" si="1"/>
        <v>0</v>
      </c>
      <c r="T36" s="1"/>
      <c r="U36" s="30"/>
      <c r="V36" s="1"/>
      <c r="W36" s="34">
        <f>IF(ISNUMBER(S36),S36,0)-IF(ISNUMBER(U36),U36,0)</f>
        <v>0</v>
      </c>
      <c r="X36" s="17"/>
    </row>
    <row r="37" spans="2:24" ht="15.75" customHeight="1">
      <c r="B37" s="15"/>
      <c r="C37" s="16">
        <v>15</v>
      </c>
      <c r="D37" s="16" t="s">
        <v>63</v>
      </c>
      <c r="E37" s="16"/>
      <c r="F37" s="1"/>
      <c r="G37" s="38">
        <f>'[4]Vella Antonio Giovanni'!$S$37</f>
        <v>0</v>
      </c>
      <c r="H37" s="1"/>
      <c r="I37" s="30"/>
      <c r="J37" s="1"/>
      <c r="K37" s="30"/>
      <c r="L37" s="1"/>
      <c r="M37" s="30"/>
      <c r="N37" s="1"/>
      <c r="O37" s="30"/>
      <c r="P37" s="1"/>
      <c r="Q37" s="30"/>
      <c r="R37" s="1"/>
      <c r="S37" s="34">
        <f>IF(ISNUMBER(G37),G37,0)+IF(ISNUMBER(I37),I37,0)-IF(ISNUMBER(M37),M37,0)+IF(ISNUMBER(O37),O37,0)-IF(ISNUMBER(Q37),Q37,0)+IF(ISNUMBER(K37),K37,0)</f>
        <v>0</v>
      </c>
      <c r="T37" s="1"/>
      <c r="U37" s="30"/>
      <c r="V37" s="1"/>
      <c r="W37" s="34">
        <f t="shared" si="0"/>
        <v>0</v>
      </c>
      <c r="X37" s="17"/>
    </row>
    <row r="38" spans="2:24" ht="15.75" customHeight="1">
      <c r="B38" s="15"/>
      <c r="C38" s="16">
        <v>16</v>
      </c>
      <c r="D38" s="16" t="s">
        <v>64</v>
      </c>
      <c r="E38" s="16"/>
      <c r="F38" s="1"/>
      <c r="G38" s="38">
        <f>'[4]Vella Antonio Giovanni'!$S$38</f>
        <v>0</v>
      </c>
      <c r="H38" s="1"/>
      <c r="I38" s="30"/>
      <c r="J38" s="1"/>
      <c r="K38" s="30"/>
      <c r="L38" s="1"/>
      <c r="M38" s="30"/>
      <c r="N38" s="1"/>
      <c r="O38" s="30"/>
      <c r="P38" s="1"/>
      <c r="Q38" s="30"/>
      <c r="R38" s="1"/>
      <c r="S38" s="34">
        <f t="shared" si="1"/>
        <v>0</v>
      </c>
      <c r="T38" s="1"/>
      <c r="U38" s="30"/>
      <c r="V38" s="1"/>
      <c r="W38" s="34">
        <f>IF(ISNUMBER(S38),S38,0)-IF(ISNUMBER(U38),U38,0)</f>
        <v>0</v>
      </c>
      <c r="X38" s="17"/>
    </row>
    <row r="39" spans="2:24" ht="15.75" customHeight="1">
      <c r="B39" s="15"/>
      <c r="C39" s="16">
        <v>17</v>
      </c>
      <c r="D39" s="16" t="s">
        <v>65</v>
      </c>
      <c r="E39" s="16"/>
      <c r="F39" s="1"/>
      <c r="G39" s="38">
        <f>'[4]Vella Antonio Giovanni'!$S$38</f>
        <v>0</v>
      </c>
      <c r="H39" s="1"/>
      <c r="I39" s="30"/>
      <c r="J39" s="1"/>
      <c r="K39" s="30"/>
      <c r="L39" s="1"/>
      <c r="M39" s="30"/>
      <c r="N39" s="1"/>
      <c r="O39" s="30"/>
      <c r="P39" s="1"/>
      <c r="Q39" s="30"/>
      <c r="R39" s="1"/>
      <c r="S39" s="34">
        <f t="shared" si="1"/>
        <v>0</v>
      </c>
      <c r="T39" s="1"/>
      <c r="U39" s="30"/>
      <c r="V39" s="1"/>
      <c r="W39" s="34">
        <f t="shared" si="0"/>
        <v>0</v>
      </c>
      <c r="X39" s="17"/>
    </row>
    <row r="40" spans="2:24" ht="15.75" customHeight="1">
      <c r="B40" s="15"/>
      <c r="C40" s="16">
        <v>18</v>
      </c>
      <c r="D40" s="16" t="s">
        <v>130</v>
      </c>
      <c r="E40" s="16"/>
      <c r="F40" s="1"/>
      <c r="G40" s="38">
        <f>'[4]Vella Antonio Giovanni'!$S$40</f>
        <v>0</v>
      </c>
      <c r="H40" s="1"/>
      <c r="I40" s="30"/>
      <c r="J40" s="1"/>
      <c r="K40" s="30"/>
      <c r="L40" s="1"/>
      <c r="M40" s="30"/>
      <c r="N40" s="1"/>
      <c r="O40" s="30"/>
      <c r="P40" s="1"/>
      <c r="Q40" s="30"/>
      <c r="R40" s="1"/>
      <c r="S40" s="34">
        <f t="shared" si="1"/>
        <v>0</v>
      </c>
      <c r="T40" s="1"/>
      <c r="U40" s="30"/>
      <c r="V40" s="1"/>
      <c r="W40" s="34">
        <f>IF(ISNUMBER(S40),S40,0)-IF(ISNUMBER(U40),U40,0)</f>
        <v>0</v>
      </c>
      <c r="X40" s="17"/>
    </row>
    <row r="41" spans="2:24" ht="15.75" customHeight="1">
      <c r="B41" s="15"/>
      <c r="C41" s="16">
        <v>19</v>
      </c>
      <c r="D41" s="16" t="s">
        <v>131</v>
      </c>
      <c r="E41" s="16"/>
      <c r="F41" s="1"/>
      <c r="G41" s="38">
        <f>'[4]Vella Antonio Giovanni'!$S$41</f>
        <v>0</v>
      </c>
      <c r="H41" s="1"/>
      <c r="I41" s="30"/>
      <c r="J41" s="1"/>
      <c r="K41" s="30"/>
      <c r="L41" s="1"/>
      <c r="M41" s="30"/>
      <c r="N41" s="1"/>
      <c r="O41" s="30"/>
      <c r="P41" s="1"/>
      <c r="Q41" s="30"/>
      <c r="R41" s="1"/>
      <c r="S41" s="34">
        <f t="shared" si="1"/>
        <v>0</v>
      </c>
      <c r="T41" s="1"/>
      <c r="U41" s="30"/>
      <c r="V41" s="1"/>
      <c r="W41" s="34">
        <f>IF(ISNUMBER(S41),S41,0)-IF(ISNUMBER(U41),U41,0)</f>
        <v>0</v>
      </c>
      <c r="X41" s="17"/>
    </row>
    <row r="42" spans="2:24" ht="15.75" customHeight="1">
      <c r="B42" s="15"/>
      <c r="C42" s="16">
        <v>20</v>
      </c>
      <c r="D42" s="16" t="s">
        <v>132</v>
      </c>
      <c r="E42" s="16"/>
      <c r="F42" s="1"/>
      <c r="G42" s="38">
        <f>'[4]Vella Antonio Giovanni'!$S$42</f>
        <v>0</v>
      </c>
      <c r="H42" s="1"/>
      <c r="I42" s="30"/>
      <c r="J42" s="1"/>
      <c r="K42" s="30"/>
      <c r="L42" s="1"/>
      <c r="M42" s="30"/>
      <c r="N42" s="1"/>
      <c r="O42" s="30"/>
      <c r="P42" s="1"/>
      <c r="Q42" s="30"/>
      <c r="R42" s="1"/>
      <c r="S42" s="34">
        <f>IF(ISNUMBER(G42),G42,0)+IF(ISNUMBER(I42),I42,0)-IF(ISNUMBER(M42),M42,0)+IF(ISNUMBER(O42),O42,0)-IF(ISNUMBER(Q42),Q42,0)+IF(ISNUMBER(K42),K42,0)</f>
        <v>0</v>
      </c>
      <c r="T42" s="1"/>
      <c r="U42" s="30"/>
      <c r="V42" s="1"/>
      <c r="W42" s="34">
        <f>IF(ISNUMBER(S42),S42,0)-IF(ISNUMBER(U42),U42,0)</f>
        <v>0</v>
      </c>
      <c r="X42" s="17"/>
    </row>
    <row r="43" spans="2:24" ht="15.75" customHeight="1">
      <c r="B43" s="15"/>
      <c r="C43" s="16">
        <v>21</v>
      </c>
      <c r="D43" s="16" t="s">
        <v>133</v>
      </c>
      <c r="E43" s="16"/>
      <c r="F43" s="1"/>
      <c r="G43" s="38">
        <f>'[4]Vella Antonio Giovanni'!$S$43</f>
        <v>0</v>
      </c>
      <c r="H43" s="1"/>
      <c r="I43" s="30"/>
      <c r="J43" s="1"/>
      <c r="K43" s="30"/>
      <c r="L43" s="1"/>
      <c r="M43" s="30"/>
      <c r="N43" s="1"/>
      <c r="O43" s="30"/>
      <c r="P43" s="1"/>
      <c r="Q43" s="30"/>
      <c r="R43" s="1"/>
      <c r="S43" s="34">
        <f>IF(ISNUMBER(G43),G43,0)+IF(ISNUMBER(I43),I43,0)-IF(ISNUMBER(M43),M43,0)+IF(ISNUMBER(O43),O43,0)-IF(ISNUMBER(Q43),Q43,0)+IF(ISNUMBER(K43),K43,0)</f>
        <v>0</v>
      </c>
      <c r="T43" s="1"/>
      <c r="U43" s="30"/>
      <c r="V43" s="1"/>
      <c r="W43" s="34">
        <f>IF(ISNUMBER(S43),S43,0)-IF(ISNUMBER(U43),U43,0)</f>
        <v>0</v>
      </c>
      <c r="X43" s="17"/>
    </row>
    <row r="44" spans="2:24" ht="6" customHeight="1">
      <c r="B44" s="15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7"/>
    </row>
    <row r="45" spans="2:24" ht="13.5" thickBot="1">
      <c r="B45" s="15"/>
      <c r="C45" s="1" t="s">
        <v>7</v>
      </c>
      <c r="D45" s="1"/>
      <c r="E45" s="1"/>
      <c r="F45" s="1"/>
      <c r="G45" s="35">
        <f>SUM(G23:G43)</f>
        <v>0</v>
      </c>
      <c r="H45" s="34"/>
      <c r="I45" s="35">
        <f>SUM(I22:I43)</f>
        <v>0</v>
      </c>
      <c r="J45" s="34"/>
      <c r="K45" s="35">
        <f>SUM(K23:K43)</f>
        <v>0</v>
      </c>
      <c r="L45" s="34"/>
      <c r="M45" s="35">
        <f>SUM(M22:M43)</f>
        <v>0</v>
      </c>
      <c r="N45" s="34"/>
      <c r="O45" s="35">
        <f>SUM(O22:O43)</f>
        <v>0</v>
      </c>
      <c r="P45" s="34"/>
      <c r="Q45" s="35">
        <f>SUM(Q22:Q43)</f>
        <v>0</v>
      </c>
      <c r="R45" s="34"/>
      <c r="S45" s="35">
        <f>SUM(S22:S43)</f>
        <v>0</v>
      </c>
      <c r="T45" s="34"/>
      <c r="U45" s="35">
        <f>SUM(U22:U43)</f>
        <v>0</v>
      </c>
      <c r="V45" s="34"/>
      <c r="W45" s="35">
        <f>SUM(W22:W43)</f>
        <v>0</v>
      </c>
      <c r="X45" s="17"/>
    </row>
    <row r="46" spans="2:24" ht="4.5" customHeight="1" thickTop="1">
      <c r="B46" s="15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7"/>
    </row>
    <row r="47" spans="2:24" ht="11.25" customHeight="1" hidden="1">
      <c r="B47" s="15"/>
      <c r="C47" s="16"/>
      <c r="D47" s="16"/>
      <c r="E47" s="16"/>
      <c r="F47" s="1"/>
      <c r="G47" s="16"/>
      <c r="H47" s="1"/>
      <c r="I47" s="16"/>
      <c r="J47" s="1"/>
      <c r="K47" s="16"/>
      <c r="L47" s="1"/>
      <c r="M47" s="16"/>
      <c r="N47" s="1"/>
      <c r="O47" s="16"/>
      <c r="P47" s="1"/>
      <c r="Q47" s="16"/>
      <c r="R47" s="1"/>
      <c r="S47" s="1">
        <f>G47+I47-M47+O47-Q47</f>
        <v>0</v>
      </c>
      <c r="T47" s="1"/>
      <c r="U47" s="16"/>
      <c r="V47" s="1"/>
      <c r="W47" s="1">
        <f>S47-U47</f>
        <v>0</v>
      </c>
      <c r="X47" s="17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8"/>
    </row>
    <row r="50" ht="12.75">
      <c r="C50" s="2" t="s">
        <v>31</v>
      </c>
    </row>
    <row r="51" spans="14:17" ht="12.75">
      <c r="N51" s="19" t="s">
        <v>42</v>
      </c>
      <c r="Q51" s="20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48" t="s">
        <v>14</v>
      </c>
      <c r="D53" s="48"/>
      <c r="E53" s="48"/>
      <c r="M53" s="1"/>
      <c r="N53" s="19" t="s">
        <v>41</v>
      </c>
      <c r="Q53" s="20"/>
      <c r="T53" s="33"/>
    </row>
    <row r="54" ht="12.75">
      <c r="T54" s="6" t="s">
        <v>12</v>
      </c>
    </row>
    <row r="55" spans="17:23" ht="12.75">
      <c r="Q55" s="21"/>
      <c r="R55" s="22"/>
      <c r="S55" s="22"/>
      <c r="T55" s="22"/>
      <c r="U55" s="22"/>
      <c r="V55" s="22"/>
      <c r="W55" s="23"/>
    </row>
    <row r="56" spans="14:23" ht="12.75">
      <c r="N56" s="19" t="s">
        <v>43</v>
      </c>
      <c r="Q56" s="24"/>
      <c r="R56" s="1"/>
      <c r="S56" s="1"/>
      <c r="T56" s="1"/>
      <c r="U56" s="1"/>
      <c r="V56" s="1"/>
      <c r="W56" s="25"/>
    </row>
    <row r="57" spans="17:23" ht="12.75">
      <c r="Q57" s="26"/>
      <c r="R57" s="27"/>
      <c r="S57" s="27"/>
      <c r="T57" s="27"/>
      <c r="U57" s="27"/>
      <c r="V57" s="27"/>
      <c r="W57" s="28"/>
    </row>
  </sheetData>
  <sheetProtection password="9F1D" sheet="1" objects="1" scenarios="1"/>
  <mergeCells count="7">
    <mergeCell ref="C53:E53"/>
    <mergeCell ref="B2:V2"/>
    <mergeCell ref="B4:V4"/>
    <mergeCell ref="B11:V11"/>
    <mergeCell ref="B13:V13"/>
    <mergeCell ref="B7:V7"/>
    <mergeCell ref="B5:V5"/>
  </mergeCells>
  <printOptions/>
  <pageMargins left="0.37" right="0.46" top="0.41" bottom="0.38" header="0.23" footer="0.2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4"/>
  <dimension ref="B2:X57"/>
  <sheetViews>
    <sheetView showGridLines="0" showZeros="0" zoomScalePageLayoutView="0" workbookViewId="0" topLeftCell="A25">
      <selection activeCell="S32" sqref="S32"/>
    </sheetView>
  </sheetViews>
  <sheetFormatPr defaultColWidth="9.140625" defaultRowHeight="12.75"/>
  <cols>
    <col min="1" max="1" width="3.7109375" style="2" customWidth="1"/>
    <col min="2" max="2" width="1.7109375" style="2" customWidth="1"/>
    <col min="3" max="3" width="2.8515625" style="2" customWidth="1"/>
    <col min="4" max="4" width="8.57421875" style="2" customWidth="1"/>
    <col min="5" max="5" width="10.28125" style="2" customWidth="1"/>
    <col min="6" max="6" width="1.7109375" style="2" customWidth="1"/>
    <col min="7" max="7" width="6.00390625" style="2" customWidth="1"/>
    <col min="8" max="8" width="1.28515625" style="2" customWidth="1"/>
    <col min="9" max="9" width="5.140625" style="2" customWidth="1"/>
    <col min="10" max="10" width="1.28515625" style="2" customWidth="1"/>
    <col min="11" max="11" width="7.28125" style="2" customWidth="1"/>
    <col min="12" max="12" width="1.28515625" style="2" customWidth="1"/>
    <col min="13" max="13" width="5.140625" style="2" customWidth="1"/>
    <col min="14" max="14" width="1.28515625" style="2" customWidth="1"/>
    <col min="15" max="15" width="5.140625" style="2" customWidth="1"/>
    <col min="16" max="16" width="1.7109375" style="2" customWidth="1"/>
    <col min="17" max="17" width="5.140625" style="2" customWidth="1"/>
    <col min="18" max="18" width="1.7109375" style="2" customWidth="1"/>
    <col min="19" max="19" width="6.140625" style="2" customWidth="1"/>
    <col min="20" max="20" width="1.7109375" style="2" customWidth="1"/>
    <col min="21" max="21" width="5.140625" style="2" customWidth="1"/>
    <col min="22" max="22" width="1.7109375" style="2" customWidth="1"/>
    <col min="23" max="23" width="7.140625" style="2" customWidth="1"/>
    <col min="24" max="24" width="1.57421875" style="2" customWidth="1"/>
    <col min="25" max="16384" width="9.140625" style="2" customWidth="1"/>
  </cols>
  <sheetData>
    <row r="1" ht="12.75" customHeight="1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124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customHeight="1" hidden="1"/>
    <row r="9" spans="2:17" ht="15.75">
      <c r="B9" s="3" t="s">
        <v>46</v>
      </c>
      <c r="C9" s="3"/>
      <c r="D9" s="3"/>
      <c r="E9" s="3"/>
      <c r="G9" s="1"/>
      <c r="H9" s="4" t="str">
        <f>Kriminal!H6</f>
        <v>Jannar 2019</v>
      </c>
      <c r="I9" s="1"/>
      <c r="L9" s="1"/>
      <c r="M9" s="1"/>
      <c r="P9" s="1"/>
      <c r="Q9" s="1"/>
    </row>
    <row r="10" ht="3.75" customHeight="1"/>
    <row r="11" spans="2:22" ht="106.5" customHeight="1">
      <c r="B11" s="52" t="s">
        <v>125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</row>
    <row r="12" ht="6.75" customHeight="1" hidden="1"/>
    <row r="13" spans="2:22" ht="10.5" customHeight="1">
      <c r="B13" s="54" t="s">
        <v>62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74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134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7" t="s">
        <v>135</v>
      </c>
      <c r="K19" s="13"/>
      <c r="L19" s="13"/>
      <c r="M19" s="13" t="s">
        <v>26</v>
      </c>
      <c r="N19" s="13"/>
      <c r="O19" s="32" t="s">
        <v>27</v>
      </c>
      <c r="P19" s="13"/>
      <c r="Q19" s="32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1"/>
      <c r="G23" s="38">
        <f>'[4]Stafrace Zammit C.'!$S$23</f>
        <v>0</v>
      </c>
      <c r="H23" s="1"/>
      <c r="I23" s="29"/>
      <c r="J23" s="1"/>
      <c r="K23" s="29"/>
      <c r="L23" s="1"/>
      <c r="M23" s="29"/>
      <c r="N23" s="1"/>
      <c r="O23" s="29"/>
      <c r="P23" s="1"/>
      <c r="Q23" s="29"/>
      <c r="R23" s="1"/>
      <c r="S23" s="34">
        <f>IF(ISNUMBER(G23),G23,0)+IF(ISNUMBER(I23),I23,0)-IF(ISNUMBER(M23),M23,0)+IF(ISNUMBER(O23),O23,0)-IF(ISNUMBER(Q23),Q23,0)+IF(ISNUMBER(K23),K23,0)</f>
        <v>0</v>
      </c>
      <c r="T23" s="1"/>
      <c r="U23" s="29"/>
      <c r="V23" s="1"/>
      <c r="W23" s="34">
        <f>IF(ISNUMBER(S23),S23,0)-IF(ISNUMBER(U23),U23,0)</f>
        <v>0</v>
      </c>
      <c r="X23" s="17"/>
    </row>
    <row r="24" spans="2:24" ht="15.75" customHeight="1">
      <c r="B24" s="15"/>
      <c r="C24" s="16">
        <v>2</v>
      </c>
      <c r="D24" s="16" t="s">
        <v>33</v>
      </c>
      <c r="E24" s="16"/>
      <c r="F24" s="1"/>
      <c r="G24" s="38">
        <f>'[4]Stafrace Zammit C.'!$S$24</f>
        <v>319</v>
      </c>
      <c r="H24" s="1"/>
      <c r="I24" s="30">
        <v>5</v>
      </c>
      <c r="J24" s="1"/>
      <c r="K24" s="30"/>
      <c r="L24" s="1"/>
      <c r="M24" s="30">
        <v>9</v>
      </c>
      <c r="N24" s="1"/>
      <c r="O24" s="30"/>
      <c r="P24" s="1"/>
      <c r="Q24" s="30"/>
      <c r="R24" s="1"/>
      <c r="S24" s="34">
        <f>IF(ISNUMBER(G24),G24,0)+IF(ISNUMBER(I24),I24,0)-IF(ISNUMBER(M24),M24,0)+IF(ISNUMBER(O24),O24,0)-IF(ISNUMBER(Q24),Q24,0)+IF(ISNUMBER(K24),K24,0)</f>
        <v>315</v>
      </c>
      <c r="T24" s="1"/>
      <c r="U24" s="30">
        <v>20</v>
      </c>
      <c r="V24" s="1"/>
      <c r="W24" s="34">
        <f aca="true" t="shared" si="0" ref="W24:W39">IF(ISNUMBER(S24),S24,0)-IF(ISNUMBER(U24),U24,0)</f>
        <v>295</v>
      </c>
      <c r="X24" s="17"/>
    </row>
    <row r="25" spans="2:24" ht="15.75" customHeight="1">
      <c r="B25" s="15"/>
      <c r="C25" s="16">
        <v>3</v>
      </c>
      <c r="D25" s="16" t="s">
        <v>19</v>
      </c>
      <c r="E25" s="16"/>
      <c r="F25" s="1"/>
      <c r="G25" s="38">
        <f>'[4]Stafrace Zammit C.'!$S$25</f>
        <v>122</v>
      </c>
      <c r="H25" s="1"/>
      <c r="I25" s="30">
        <v>1</v>
      </c>
      <c r="J25" s="1"/>
      <c r="K25" s="30"/>
      <c r="L25" s="1"/>
      <c r="M25" s="30">
        <v>4</v>
      </c>
      <c r="N25" s="1"/>
      <c r="O25" s="30"/>
      <c r="P25" s="1"/>
      <c r="Q25" s="30"/>
      <c r="R25" s="1"/>
      <c r="S25" s="34">
        <f aca="true" t="shared" si="1" ref="S25:S41">IF(ISNUMBER(G25),G25,0)+IF(ISNUMBER(I25),I25,0)-IF(ISNUMBER(M25),M25,0)+IF(ISNUMBER(O25),O25,0)-IF(ISNUMBER(Q25),Q25,0)+IF(ISNUMBER(K25),K25,0)</f>
        <v>119</v>
      </c>
      <c r="T25" s="1"/>
      <c r="U25" s="30"/>
      <c r="V25" s="1"/>
      <c r="W25" s="34">
        <f t="shared" si="0"/>
        <v>119</v>
      </c>
      <c r="X25" s="17"/>
    </row>
    <row r="26" spans="2:24" ht="15.75" customHeight="1">
      <c r="B26" s="15"/>
      <c r="C26" s="16">
        <v>4</v>
      </c>
      <c r="D26" s="16" t="s">
        <v>8</v>
      </c>
      <c r="E26" s="16"/>
      <c r="F26" s="1"/>
      <c r="G26" s="38">
        <f>'[4]Stafrace Zammit C.'!$S$26</f>
        <v>0</v>
      </c>
      <c r="H26" s="1"/>
      <c r="I26" s="30"/>
      <c r="J26" s="1"/>
      <c r="K26" s="30"/>
      <c r="L26" s="1"/>
      <c r="M26" s="30"/>
      <c r="N26" s="1"/>
      <c r="O26" s="30"/>
      <c r="P26" s="1"/>
      <c r="Q26" s="30"/>
      <c r="R26" s="1"/>
      <c r="S26" s="34">
        <f>IF(ISNUMBER(G26),G26,0)+IF(ISNUMBER(I26),I26,0)-IF(ISNUMBER(M26),M26,0)+IF(ISNUMBER(O26),O26,0)-IF(ISNUMBER(Q26),Q26,0)+IF(ISNUMBER(K26),K26,0)</f>
        <v>0</v>
      </c>
      <c r="T26" s="1"/>
      <c r="U26" s="30"/>
      <c r="V26" s="1"/>
      <c r="W26" s="34">
        <f t="shared" si="0"/>
        <v>0</v>
      </c>
      <c r="X26" s="17"/>
    </row>
    <row r="27" spans="2:24" ht="15.75" customHeight="1">
      <c r="B27" s="15"/>
      <c r="C27" s="16">
        <v>5</v>
      </c>
      <c r="D27" s="16" t="s">
        <v>71</v>
      </c>
      <c r="E27" s="16"/>
      <c r="F27" s="1"/>
      <c r="G27" s="38">
        <f>'[4]Stafrace Zammit C.'!$S$27</f>
        <v>0</v>
      </c>
      <c r="H27" s="1"/>
      <c r="I27" s="30"/>
      <c r="J27" s="1"/>
      <c r="K27" s="30"/>
      <c r="L27" s="1"/>
      <c r="M27" s="30"/>
      <c r="N27" s="1"/>
      <c r="O27" s="30"/>
      <c r="P27" s="1"/>
      <c r="Q27" s="30"/>
      <c r="R27" s="1"/>
      <c r="S27" s="34">
        <f t="shared" si="1"/>
        <v>0</v>
      </c>
      <c r="T27" s="1"/>
      <c r="U27" s="30"/>
      <c r="V27" s="1"/>
      <c r="W27" s="34">
        <f t="shared" si="0"/>
        <v>0</v>
      </c>
      <c r="X27" s="17"/>
    </row>
    <row r="28" spans="2:24" ht="15.75" customHeight="1">
      <c r="B28" s="15"/>
      <c r="C28" s="16">
        <v>6</v>
      </c>
      <c r="D28" s="16" t="s">
        <v>34</v>
      </c>
      <c r="E28" s="16"/>
      <c r="F28" s="1"/>
      <c r="G28" s="38">
        <f>'[4]Stafrace Zammit C.'!$S$28</f>
        <v>0</v>
      </c>
      <c r="H28" s="1"/>
      <c r="I28" s="30"/>
      <c r="J28" s="1"/>
      <c r="K28" s="30"/>
      <c r="L28" s="1"/>
      <c r="M28" s="30"/>
      <c r="N28" s="1"/>
      <c r="O28" s="30"/>
      <c r="P28" s="1"/>
      <c r="Q28" s="30"/>
      <c r="R28" s="1"/>
      <c r="S28" s="34">
        <f t="shared" si="1"/>
        <v>0</v>
      </c>
      <c r="T28" s="1"/>
      <c r="U28" s="30"/>
      <c r="V28" s="1"/>
      <c r="W28" s="34">
        <f t="shared" si="0"/>
        <v>0</v>
      </c>
      <c r="X28" s="17"/>
    </row>
    <row r="29" spans="2:24" ht="15.75" customHeight="1">
      <c r="B29" s="15"/>
      <c r="C29" s="16">
        <v>7</v>
      </c>
      <c r="D29" s="16" t="s">
        <v>9</v>
      </c>
      <c r="E29" s="16"/>
      <c r="F29" s="1"/>
      <c r="G29" s="38">
        <f>'[4]Stafrace Zammit C.'!$S$29</f>
        <v>48</v>
      </c>
      <c r="H29" s="1"/>
      <c r="I29" s="30">
        <v>7</v>
      </c>
      <c r="J29" s="1"/>
      <c r="K29" s="30"/>
      <c r="L29" s="1"/>
      <c r="M29" s="30">
        <v>8</v>
      </c>
      <c r="N29" s="1"/>
      <c r="O29" s="30"/>
      <c r="P29" s="1"/>
      <c r="Q29" s="30"/>
      <c r="R29" s="1"/>
      <c r="S29" s="34">
        <f t="shared" si="1"/>
        <v>47</v>
      </c>
      <c r="T29" s="1"/>
      <c r="U29" s="30">
        <v>6</v>
      </c>
      <c r="V29" s="1"/>
      <c r="W29" s="34">
        <f t="shared" si="0"/>
        <v>41</v>
      </c>
      <c r="X29" s="17"/>
    </row>
    <row r="30" spans="2:24" ht="15.75" customHeight="1">
      <c r="B30" s="15"/>
      <c r="C30" s="16">
        <v>8</v>
      </c>
      <c r="D30" s="16" t="s">
        <v>35</v>
      </c>
      <c r="E30" s="16"/>
      <c r="F30" s="1"/>
      <c r="G30" s="38">
        <f>'[4]Stafrace Zammit C.'!$S$30</f>
        <v>0</v>
      </c>
      <c r="H30" s="1"/>
      <c r="I30" s="30"/>
      <c r="J30" s="1"/>
      <c r="K30" s="30"/>
      <c r="L30" s="1"/>
      <c r="M30" s="30"/>
      <c r="N30" s="1"/>
      <c r="O30" s="30"/>
      <c r="P30" s="1"/>
      <c r="Q30" s="30"/>
      <c r="R30" s="1"/>
      <c r="S30" s="34">
        <f t="shared" si="1"/>
        <v>0</v>
      </c>
      <c r="T30" s="1"/>
      <c r="U30" s="30"/>
      <c r="V30" s="1"/>
      <c r="W30" s="34">
        <f t="shared" si="0"/>
        <v>0</v>
      </c>
      <c r="X30" s="17"/>
    </row>
    <row r="31" spans="2:24" ht="15.75" customHeight="1">
      <c r="B31" s="15"/>
      <c r="C31" s="16">
        <v>9</v>
      </c>
      <c r="D31" s="16" t="s">
        <v>36</v>
      </c>
      <c r="E31" s="16"/>
      <c r="F31" s="1"/>
      <c r="G31" s="38">
        <f>'[4]Stafrace Zammit C.'!$S$31</f>
        <v>0</v>
      </c>
      <c r="H31" s="1"/>
      <c r="I31" s="30"/>
      <c r="J31" s="1"/>
      <c r="K31" s="30"/>
      <c r="L31" s="1"/>
      <c r="M31" s="30"/>
      <c r="N31" s="1"/>
      <c r="O31" s="30"/>
      <c r="P31" s="1"/>
      <c r="Q31" s="30"/>
      <c r="R31" s="1"/>
      <c r="S31" s="34">
        <f t="shared" si="1"/>
        <v>0</v>
      </c>
      <c r="T31" s="1"/>
      <c r="U31" s="30"/>
      <c r="V31" s="1"/>
      <c r="W31" s="34">
        <f t="shared" si="0"/>
        <v>0</v>
      </c>
      <c r="X31" s="17"/>
    </row>
    <row r="32" spans="2:24" ht="15.75" customHeight="1">
      <c r="B32" s="15"/>
      <c r="C32" s="16">
        <v>10</v>
      </c>
      <c r="D32" s="16" t="s">
        <v>37</v>
      </c>
      <c r="E32" s="16"/>
      <c r="F32" s="1"/>
      <c r="G32" s="38">
        <f>'[4]Stafrace Zammit C.'!$S$32</f>
        <v>0</v>
      </c>
      <c r="H32" s="1"/>
      <c r="I32" s="30"/>
      <c r="J32" s="1"/>
      <c r="K32" s="30"/>
      <c r="L32" s="1"/>
      <c r="M32" s="30"/>
      <c r="N32" s="1"/>
      <c r="O32" s="30"/>
      <c r="P32" s="1"/>
      <c r="Q32" s="30"/>
      <c r="R32" s="1"/>
      <c r="S32" s="34">
        <f t="shared" si="1"/>
        <v>0</v>
      </c>
      <c r="T32" s="1"/>
      <c r="U32" s="30"/>
      <c r="V32" s="1"/>
      <c r="W32" s="34">
        <f t="shared" si="0"/>
        <v>0</v>
      </c>
      <c r="X32" s="17"/>
    </row>
    <row r="33" spans="2:24" ht="15.75" customHeight="1">
      <c r="B33" s="15"/>
      <c r="C33" s="16">
        <v>11</v>
      </c>
      <c r="D33" s="16" t="s">
        <v>38</v>
      </c>
      <c r="E33" s="16"/>
      <c r="F33" s="1"/>
      <c r="G33" s="38">
        <f>'[4]Stafrace Zammit C.'!$S$33</f>
        <v>0</v>
      </c>
      <c r="H33" s="1"/>
      <c r="I33" s="30"/>
      <c r="J33" s="1"/>
      <c r="K33" s="30"/>
      <c r="L33" s="1"/>
      <c r="M33" s="30"/>
      <c r="N33" s="1"/>
      <c r="O33" s="30"/>
      <c r="P33" s="1"/>
      <c r="Q33" s="30"/>
      <c r="R33" s="1"/>
      <c r="S33" s="34">
        <f t="shared" si="1"/>
        <v>0</v>
      </c>
      <c r="T33" s="1"/>
      <c r="U33" s="30"/>
      <c r="V33" s="1"/>
      <c r="W33" s="34">
        <f t="shared" si="0"/>
        <v>0</v>
      </c>
      <c r="X33" s="17"/>
    </row>
    <row r="34" spans="2:24" ht="15.75" customHeight="1">
      <c r="B34" s="15"/>
      <c r="C34" s="16">
        <v>12</v>
      </c>
      <c r="D34" s="16" t="s">
        <v>39</v>
      </c>
      <c r="E34" s="16"/>
      <c r="F34" s="1"/>
      <c r="G34" s="38">
        <f>'[4]Stafrace Zammit C.'!$S$34</f>
        <v>0</v>
      </c>
      <c r="H34" s="1"/>
      <c r="I34" s="30"/>
      <c r="J34" s="1"/>
      <c r="K34" s="30"/>
      <c r="L34" s="1"/>
      <c r="M34" s="30"/>
      <c r="N34" s="1"/>
      <c r="O34" s="30"/>
      <c r="P34" s="1"/>
      <c r="Q34" s="30"/>
      <c r="R34" s="1"/>
      <c r="S34" s="34">
        <f t="shared" si="1"/>
        <v>0</v>
      </c>
      <c r="T34" s="1"/>
      <c r="U34" s="30"/>
      <c r="V34" s="1"/>
      <c r="W34" s="34">
        <f t="shared" si="0"/>
        <v>0</v>
      </c>
      <c r="X34" s="17"/>
    </row>
    <row r="35" spans="2:24" ht="15.75" customHeight="1">
      <c r="B35" s="15"/>
      <c r="C35" s="16">
        <v>13</v>
      </c>
      <c r="D35" s="16" t="s">
        <v>40</v>
      </c>
      <c r="E35" s="16"/>
      <c r="F35" s="1"/>
      <c r="G35" s="38">
        <f>'[4]Stafrace Zammit C.'!$S$35</f>
        <v>41</v>
      </c>
      <c r="H35" s="1"/>
      <c r="I35" s="30"/>
      <c r="J35" s="1"/>
      <c r="K35" s="30"/>
      <c r="L35" s="1"/>
      <c r="M35" s="30">
        <v>2</v>
      </c>
      <c r="N35" s="1"/>
      <c r="O35" s="30"/>
      <c r="P35" s="1"/>
      <c r="Q35" s="30"/>
      <c r="R35" s="1"/>
      <c r="S35" s="34">
        <f t="shared" si="1"/>
        <v>39</v>
      </c>
      <c r="T35" s="1"/>
      <c r="U35" s="30">
        <v>21</v>
      </c>
      <c r="V35" s="1"/>
      <c r="W35" s="34">
        <f t="shared" si="0"/>
        <v>18</v>
      </c>
      <c r="X35" s="17"/>
    </row>
    <row r="36" spans="2:24" ht="15.75" customHeight="1">
      <c r="B36" s="15"/>
      <c r="C36" s="16">
        <v>14</v>
      </c>
      <c r="D36" s="16" t="s">
        <v>20</v>
      </c>
      <c r="E36" s="16"/>
      <c r="F36" s="1"/>
      <c r="G36" s="38">
        <f>'[4]Stafrace Zammit C.'!$S$36</f>
        <v>475</v>
      </c>
      <c r="H36" s="1"/>
      <c r="I36" s="30">
        <v>35</v>
      </c>
      <c r="J36" s="1"/>
      <c r="K36" s="30"/>
      <c r="L36" s="1"/>
      <c r="M36" s="30">
        <v>38</v>
      </c>
      <c r="N36" s="1"/>
      <c r="O36" s="30"/>
      <c r="P36" s="1"/>
      <c r="Q36" s="30"/>
      <c r="R36" s="1"/>
      <c r="S36" s="34">
        <f t="shared" si="1"/>
        <v>472</v>
      </c>
      <c r="T36" s="1"/>
      <c r="U36" s="30">
        <v>116</v>
      </c>
      <c r="V36" s="1"/>
      <c r="W36" s="34">
        <f>IF(ISNUMBER(S36),S36,0)-IF(ISNUMBER(U36),U36,0)</f>
        <v>356</v>
      </c>
      <c r="X36" s="17"/>
    </row>
    <row r="37" spans="2:24" ht="15.75" customHeight="1">
      <c r="B37" s="15"/>
      <c r="C37" s="16">
        <v>15</v>
      </c>
      <c r="D37" s="16" t="s">
        <v>63</v>
      </c>
      <c r="E37" s="16"/>
      <c r="F37" s="1"/>
      <c r="G37" s="38">
        <f>'[4]Stafrace Zammit C.'!$S$37</f>
        <v>0</v>
      </c>
      <c r="H37" s="1"/>
      <c r="I37" s="30"/>
      <c r="J37" s="1"/>
      <c r="K37" s="30"/>
      <c r="L37" s="1"/>
      <c r="M37" s="30"/>
      <c r="N37" s="1"/>
      <c r="O37" s="30"/>
      <c r="P37" s="1"/>
      <c r="Q37" s="30"/>
      <c r="R37" s="1"/>
      <c r="S37" s="34">
        <f>IF(ISNUMBER(G37),G37,0)+IF(ISNUMBER(I37),I37,0)-IF(ISNUMBER(M37),M37,0)+IF(ISNUMBER(O37),O37,0)-IF(ISNUMBER(Q37),Q37,0)+IF(ISNUMBER(K37),K37,0)</f>
        <v>0</v>
      </c>
      <c r="T37" s="1"/>
      <c r="U37" s="30"/>
      <c r="V37" s="1"/>
      <c r="W37" s="34">
        <f t="shared" si="0"/>
        <v>0</v>
      </c>
      <c r="X37" s="17"/>
    </row>
    <row r="38" spans="2:24" ht="15.75" customHeight="1">
      <c r="B38" s="15"/>
      <c r="C38" s="16">
        <v>16</v>
      </c>
      <c r="D38" s="16" t="s">
        <v>64</v>
      </c>
      <c r="E38" s="16"/>
      <c r="F38" s="1"/>
      <c r="G38" s="38">
        <f>'[4]Stafrace Zammit C.'!$S$38</f>
        <v>1</v>
      </c>
      <c r="H38" s="1"/>
      <c r="I38" s="30"/>
      <c r="J38" s="1"/>
      <c r="K38" s="30"/>
      <c r="L38" s="1"/>
      <c r="M38" s="30"/>
      <c r="N38" s="1"/>
      <c r="O38" s="30"/>
      <c r="P38" s="1"/>
      <c r="Q38" s="30"/>
      <c r="R38" s="1"/>
      <c r="S38" s="34">
        <f t="shared" si="1"/>
        <v>1</v>
      </c>
      <c r="T38" s="1"/>
      <c r="U38" s="30"/>
      <c r="V38" s="1"/>
      <c r="W38" s="34">
        <f>IF(ISNUMBER(S38),S38,0)-IF(ISNUMBER(U38),U38,0)</f>
        <v>1</v>
      </c>
      <c r="X38" s="17"/>
    </row>
    <row r="39" spans="2:24" ht="15.75" customHeight="1">
      <c r="B39" s="15"/>
      <c r="C39" s="16">
        <v>17</v>
      </c>
      <c r="D39" s="16" t="s">
        <v>65</v>
      </c>
      <c r="E39" s="16"/>
      <c r="F39" s="1"/>
      <c r="G39" s="38">
        <f>'[4]Stafrace Zammit C.'!$S$39</f>
        <v>0</v>
      </c>
      <c r="H39" s="1"/>
      <c r="I39" s="30"/>
      <c r="J39" s="1"/>
      <c r="K39" s="30"/>
      <c r="L39" s="1"/>
      <c r="M39" s="30"/>
      <c r="N39" s="1"/>
      <c r="O39" s="30"/>
      <c r="P39" s="1"/>
      <c r="Q39" s="30"/>
      <c r="R39" s="1"/>
      <c r="S39" s="34">
        <f t="shared" si="1"/>
        <v>0</v>
      </c>
      <c r="T39" s="1"/>
      <c r="U39" s="30"/>
      <c r="V39" s="1"/>
      <c r="W39" s="34">
        <f t="shared" si="0"/>
        <v>0</v>
      </c>
      <c r="X39" s="17"/>
    </row>
    <row r="40" spans="2:24" ht="15.75" customHeight="1">
      <c r="B40" s="15"/>
      <c r="C40" s="16">
        <v>18</v>
      </c>
      <c r="D40" s="16" t="s">
        <v>130</v>
      </c>
      <c r="E40" s="16"/>
      <c r="F40" s="1"/>
      <c r="G40" s="38">
        <f>'[4]Stafrace Zammit C.'!$S$40</f>
        <v>2</v>
      </c>
      <c r="H40" s="1"/>
      <c r="I40" s="30">
        <v>1</v>
      </c>
      <c r="J40" s="1"/>
      <c r="K40" s="30"/>
      <c r="L40" s="1"/>
      <c r="M40" s="30">
        <v>1</v>
      </c>
      <c r="N40" s="1"/>
      <c r="O40" s="30"/>
      <c r="P40" s="1"/>
      <c r="Q40" s="30"/>
      <c r="R40" s="1"/>
      <c r="S40" s="34">
        <f t="shared" si="1"/>
        <v>2</v>
      </c>
      <c r="T40" s="1"/>
      <c r="U40" s="30"/>
      <c r="V40" s="1"/>
      <c r="W40" s="34">
        <f>IF(ISNUMBER(S40),S40,0)-IF(ISNUMBER(U40),U40,0)</f>
        <v>2</v>
      </c>
      <c r="X40" s="17"/>
    </row>
    <row r="41" spans="2:24" ht="15.75" customHeight="1">
      <c r="B41" s="15"/>
      <c r="C41" s="16">
        <v>19</v>
      </c>
      <c r="D41" s="16" t="s">
        <v>131</v>
      </c>
      <c r="E41" s="16"/>
      <c r="F41" s="1"/>
      <c r="G41" s="38">
        <f>'[4]Stafrace Zammit C.'!$S$41</f>
        <v>0</v>
      </c>
      <c r="H41" s="1"/>
      <c r="I41" s="30"/>
      <c r="J41" s="1"/>
      <c r="K41" s="30"/>
      <c r="L41" s="1"/>
      <c r="M41" s="30"/>
      <c r="N41" s="1"/>
      <c r="O41" s="30"/>
      <c r="P41" s="1"/>
      <c r="Q41" s="30"/>
      <c r="R41" s="1"/>
      <c r="S41" s="34">
        <f t="shared" si="1"/>
        <v>0</v>
      </c>
      <c r="T41" s="1"/>
      <c r="U41" s="30"/>
      <c r="V41" s="1"/>
      <c r="W41" s="34">
        <f>IF(ISNUMBER(S41),S41,0)-IF(ISNUMBER(U41),U41,0)</f>
        <v>0</v>
      </c>
      <c r="X41" s="17"/>
    </row>
    <row r="42" spans="2:24" ht="15.75" customHeight="1">
      <c r="B42" s="15"/>
      <c r="C42" s="16">
        <v>20</v>
      </c>
      <c r="D42" s="16" t="s">
        <v>132</v>
      </c>
      <c r="E42" s="16"/>
      <c r="F42" s="1"/>
      <c r="G42" s="38">
        <f>'[4]Stafrace Zammit C.'!$S$42</f>
        <v>1</v>
      </c>
      <c r="H42" s="1"/>
      <c r="I42" s="30">
        <v>1</v>
      </c>
      <c r="J42" s="1"/>
      <c r="K42" s="30"/>
      <c r="L42" s="1"/>
      <c r="M42" s="30">
        <v>1</v>
      </c>
      <c r="N42" s="1"/>
      <c r="O42" s="30"/>
      <c r="P42" s="1"/>
      <c r="Q42" s="30"/>
      <c r="R42" s="1"/>
      <c r="S42" s="34">
        <f>IF(ISNUMBER(G42),G42,0)+IF(ISNUMBER(I42),I42,0)-IF(ISNUMBER(M42),M42,0)+IF(ISNUMBER(O42),O42,0)-IF(ISNUMBER(Q42),Q42,0)+IF(ISNUMBER(K42),K42,0)</f>
        <v>1</v>
      </c>
      <c r="T42" s="1"/>
      <c r="U42" s="30"/>
      <c r="V42" s="1"/>
      <c r="W42" s="34">
        <f>IF(ISNUMBER(S42),S42,0)-IF(ISNUMBER(U42),U42,0)</f>
        <v>1</v>
      </c>
      <c r="X42" s="17"/>
    </row>
    <row r="43" spans="2:24" ht="15.75" customHeight="1">
      <c r="B43" s="15"/>
      <c r="C43" s="16">
        <v>21</v>
      </c>
      <c r="D43" s="16" t="s">
        <v>133</v>
      </c>
      <c r="E43" s="16"/>
      <c r="F43" s="1"/>
      <c r="G43" s="38">
        <f>'[4]Stafrace Zammit C.'!$S$43</f>
        <v>0</v>
      </c>
      <c r="H43" s="1"/>
      <c r="I43" s="30"/>
      <c r="J43" s="1"/>
      <c r="K43" s="30"/>
      <c r="L43" s="1"/>
      <c r="M43" s="30"/>
      <c r="N43" s="1"/>
      <c r="O43" s="30"/>
      <c r="P43" s="1"/>
      <c r="Q43" s="30"/>
      <c r="R43" s="1"/>
      <c r="S43" s="34">
        <f>IF(ISNUMBER(G43),G43,0)+IF(ISNUMBER(I43),I43,0)-IF(ISNUMBER(M43),M43,0)+IF(ISNUMBER(O43),O43,0)-IF(ISNUMBER(Q43),Q43,0)+IF(ISNUMBER(K43),K43,0)</f>
        <v>0</v>
      </c>
      <c r="T43" s="1"/>
      <c r="U43" s="30"/>
      <c r="V43" s="1"/>
      <c r="W43" s="34">
        <f>IF(ISNUMBER(S43),S43,0)-IF(ISNUMBER(U43),U43,0)</f>
        <v>0</v>
      </c>
      <c r="X43" s="17"/>
    </row>
    <row r="44" spans="2:24" ht="6" customHeight="1">
      <c r="B44" s="15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7"/>
    </row>
    <row r="45" spans="2:24" ht="13.5" thickBot="1">
      <c r="B45" s="15"/>
      <c r="C45" s="1" t="s">
        <v>7</v>
      </c>
      <c r="D45" s="1"/>
      <c r="E45" s="1"/>
      <c r="F45" s="1"/>
      <c r="G45" s="35">
        <f>SUM(G23:G43)</f>
        <v>1009</v>
      </c>
      <c r="H45" s="34"/>
      <c r="I45" s="35">
        <f>SUM(I23:I43)</f>
        <v>50</v>
      </c>
      <c r="J45" s="34"/>
      <c r="K45" s="35">
        <f>SUM(K23:K43)</f>
        <v>0</v>
      </c>
      <c r="L45" s="34"/>
      <c r="M45" s="35">
        <f>SUM(M23:M43)</f>
        <v>63</v>
      </c>
      <c r="N45" s="34"/>
      <c r="O45" s="35">
        <f>SUM(O23:O43)</f>
        <v>0</v>
      </c>
      <c r="P45" s="34"/>
      <c r="Q45" s="35">
        <f>SUM(Q23:Q43)</f>
        <v>0</v>
      </c>
      <c r="R45" s="34"/>
      <c r="S45" s="35">
        <f>SUM(S23:S43)</f>
        <v>996</v>
      </c>
      <c r="T45" s="34"/>
      <c r="U45" s="35">
        <f>SUM(U23:U43)</f>
        <v>163</v>
      </c>
      <c r="V45" s="34"/>
      <c r="W45" s="35">
        <f>SUM(W23:W43)</f>
        <v>833</v>
      </c>
      <c r="X45" s="17"/>
    </row>
    <row r="46" spans="2:24" ht="4.5" customHeight="1" thickTop="1">
      <c r="B46" s="15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7"/>
    </row>
    <row r="47" spans="2:24" ht="11.25" customHeight="1" hidden="1">
      <c r="B47" s="15"/>
      <c r="C47" s="16"/>
      <c r="D47" s="16"/>
      <c r="E47" s="16"/>
      <c r="F47" s="1"/>
      <c r="G47" s="16"/>
      <c r="H47" s="1"/>
      <c r="I47" s="16"/>
      <c r="J47" s="1"/>
      <c r="K47" s="16"/>
      <c r="L47" s="1"/>
      <c r="M47" s="16"/>
      <c r="N47" s="1"/>
      <c r="O47" s="16"/>
      <c r="P47" s="1"/>
      <c r="Q47" s="16"/>
      <c r="R47" s="1"/>
      <c r="S47" s="1">
        <f>G47+I47-M47+O47-Q47</f>
        <v>0</v>
      </c>
      <c r="T47" s="1"/>
      <c r="U47" s="16"/>
      <c r="V47" s="1"/>
      <c r="W47" s="1">
        <f>S47-U47</f>
        <v>0</v>
      </c>
      <c r="X47" s="17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8"/>
    </row>
    <row r="50" ht="12.75">
      <c r="C50" s="2" t="s">
        <v>31</v>
      </c>
    </row>
    <row r="51" spans="14:17" ht="12.75">
      <c r="N51" s="19" t="s">
        <v>42</v>
      </c>
      <c r="Q51" s="20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48" t="s">
        <v>14</v>
      </c>
      <c r="D53" s="48"/>
      <c r="E53" s="48"/>
      <c r="M53" s="1"/>
      <c r="N53" s="19" t="s">
        <v>41</v>
      </c>
      <c r="Q53" s="20"/>
      <c r="T53" s="33"/>
    </row>
    <row r="54" ht="12.75">
      <c r="T54" s="6" t="s">
        <v>12</v>
      </c>
    </row>
    <row r="55" spans="17:23" ht="12.75">
      <c r="Q55" s="21"/>
      <c r="R55" s="22"/>
      <c r="S55" s="22"/>
      <c r="T55" s="22"/>
      <c r="U55" s="22"/>
      <c r="V55" s="22"/>
      <c r="W55" s="23"/>
    </row>
    <row r="56" spans="14:23" ht="12.75">
      <c r="N56" s="19" t="s">
        <v>43</v>
      </c>
      <c r="Q56" s="24"/>
      <c r="R56" s="1"/>
      <c r="S56" s="1"/>
      <c r="T56" s="1"/>
      <c r="U56" s="1"/>
      <c r="V56" s="1"/>
      <c r="W56" s="25"/>
    </row>
    <row r="57" spans="17:23" ht="12.75">
      <c r="Q57" s="26"/>
      <c r="R57" s="27"/>
      <c r="S57" s="27"/>
      <c r="T57" s="27"/>
      <c r="U57" s="27"/>
      <c r="V57" s="27"/>
      <c r="W57" s="28"/>
    </row>
    <row r="62" ht="11.25" customHeight="1"/>
  </sheetData>
  <sheetProtection password="9F1D" sheet="1" objects="1" scenarios="1"/>
  <mergeCells count="7">
    <mergeCell ref="C53:E53"/>
    <mergeCell ref="B11:V11"/>
    <mergeCell ref="B13:V13"/>
    <mergeCell ref="B2:V2"/>
    <mergeCell ref="B4:V4"/>
    <mergeCell ref="B5:V5"/>
    <mergeCell ref="B7:V7"/>
  </mergeCells>
  <printOptions/>
  <pageMargins left="0.42" right="0.37" top="0.55" bottom="0.38" header="0.27" footer="0.2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5"/>
  <dimension ref="B2:X57"/>
  <sheetViews>
    <sheetView showGridLines="0" showZeros="0" zoomScalePageLayoutView="0" workbookViewId="0" topLeftCell="A40">
      <selection activeCell="S32" sqref="S32"/>
    </sheetView>
  </sheetViews>
  <sheetFormatPr defaultColWidth="9.140625" defaultRowHeight="12.75"/>
  <cols>
    <col min="1" max="1" width="3.7109375" style="2" customWidth="1"/>
    <col min="2" max="2" width="1.7109375" style="2" customWidth="1"/>
    <col min="3" max="3" width="2.8515625" style="2" customWidth="1"/>
    <col min="4" max="4" width="8.57421875" style="2" customWidth="1"/>
    <col min="5" max="5" width="10.28125" style="2" customWidth="1"/>
    <col min="6" max="6" width="1.7109375" style="2" customWidth="1"/>
    <col min="7" max="7" width="6.28125" style="2" customWidth="1"/>
    <col min="8" max="8" width="1.28515625" style="2" customWidth="1"/>
    <col min="9" max="9" width="5.140625" style="2" customWidth="1"/>
    <col min="10" max="10" width="1.28515625" style="2" customWidth="1"/>
    <col min="11" max="11" width="7.28125" style="2" customWidth="1"/>
    <col min="12" max="12" width="1.28515625" style="2" customWidth="1"/>
    <col min="13" max="13" width="5.140625" style="2" customWidth="1"/>
    <col min="14" max="14" width="1.28515625" style="2" customWidth="1"/>
    <col min="15" max="15" width="5.140625" style="2" customWidth="1"/>
    <col min="16" max="16" width="1.7109375" style="2" customWidth="1"/>
    <col min="17" max="17" width="5.140625" style="2" customWidth="1"/>
    <col min="18" max="18" width="1.7109375" style="2" customWidth="1"/>
    <col min="19" max="19" width="5.140625" style="2" customWidth="1"/>
    <col min="20" max="20" width="1.7109375" style="2" customWidth="1"/>
    <col min="21" max="21" width="5.140625" style="2" customWidth="1"/>
    <col min="22" max="22" width="1.7109375" style="2" customWidth="1"/>
    <col min="23" max="23" width="7.140625" style="2" customWidth="1"/>
    <col min="24" max="24" width="1.57421875" style="2" customWidth="1"/>
    <col min="25" max="16384" width="9.140625" style="2" customWidth="1"/>
  </cols>
  <sheetData>
    <row r="1" ht="12.75" customHeight="1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149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customHeight="1" hidden="1"/>
    <row r="9" spans="2:17" ht="15.75">
      <c r="B9" s="3" t="s">
        <v>46</v>
      </c>
      <c r="C9" s="3"/>
      <c r="D9" s="3"/>
      <c r="E9" s="3"/>
      <c r="G9" s="1"/>
      <c r="H9" s="4" t="str">
        <f>Kriminal!H6</f>
        <v>Jannar 2019</v>
      </c>
      <c r="I9" s="1"/>
      <c r="L9" s="1"/>
      <c r="M9" s="1"/>
      <c r="P9" s="1"/>
      <c r="Q9" s="1"/>
    </row>
    <row r="10" ht="3.75" customHeight="1"/>
    <row r="11" spans="2:22" ht="106.5" customHeight="1">
      <c r="B11" s="52" t="s">
        <v>148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</row>
    <row r="12" ht="6.75" customHeight="1" hidden="1"/>
    <row r="13" spans="2:22" ht="10.5" customHeight="1">
      <c r="B13" s="54" t="s">
        <v>62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74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134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7" t="s">
        <v>135</v>
      </c>
      <c r="K19" s="13"/>
      <c r="L19" s="13"/>
      <c r="M19" s="13" t="s">
        <v>26</v>
      </c>
      <c r="N19" s="13"/>
      <c r="O19" s="32" t="s">
        <v>27</v>
      </c>
      <c r="P19" s="13"/>
      <c r="Q19" s="32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1"/>
      <c r="G23" s="38">
        <f>'[4]Camilleri N.'!$S$23</f>
        <v>0</v>
      </c>
      <c r="H23" s="1"/>
      <c r="I23" s="29"/>
      <c r="J23" s="1"/>
      <c r="K23" s="29"/>
      <c r="L23" s="1"/>
      <c r="M23" s="29"/>
      <c r="N23" s="1"/>
      <c r="O23" s="29"/>
      <c r="P23" s="1"/>
      <c r="Q23" s="29"/>
      <c r="R23" s="1"/>
      <c r="S23" s="34">
        <f aca="true" t="shared" si="0" ref="S23:S43">IF(ISNUMBER(G23),G23,0)+IF(ISNUMBER(I23),I23,0)-IF(ISNUMBER(M23),M23,0)+IF(ISNUMBER(O23),O23,0)-IF(ISNUMBER(Q23),Q23,0)+IF(ISNUMBER(K23),K23,0)</f>
        <v>0</v>
      </c>
      <c r="T23" s="1"/>
      <c r="U23" s="29"/>
      <c r="V23" s="1"/>
      <c r="W23" s="34">
        <f aca="true" t="shared" si="1" ref="W23:W43">IF(ISNUMBER(S23),S23,0)-IF(ISNUMBER(U23),U23,0)</f>
        <v>0</v>
      </c>
      <c r="X23" s="17"/>
    </row>
    <row r="24" spans="2:24" ht="15.75" customHeight="1">
      <c r="B24" s="15"/>
      <c r="C24" s="16">
        <v>2</v>
      </c>
      <c r="D24" s="16" t="s">
        <v>33</v>
      </c>
      <c r="E24" s="16"/>
      <c r="F24" s="1"/>
      <c r="G24" s="38">
        <f>'[4]Camilleri N.'!$S$24</f>
        <v>241</v>
      </c>
      <c r="H24" s="1"/>
      <c r="I24" s="30">
        <v>1</v>
      </c>
      <c r="J24" s="1"/>
      <c r="K24" s="30"/>
      <c r="L24" s="1"/>
      <c r="M24" s="30">
        <v>3</v>
      </c>
      <c r="N24" s="1"/>
      <c r="O24" s="30"/>
      <c r="P24" s="1"/>
      <c r="Q24" s="30"/>
      <c r="R24" s="1"/>
      <c r="S24" s="34">
        <f t="shared" si="0"/>
        <v>239</v>
      </c>
      <c r="T24" s="1"/>
      <c r="U24" s="30">
        <v>43</v>
      </c>
      <c r="V24" s="1"/>
      <c r="W24" s="34">
        <f t="shared" si="1"/>
        <v>196</v>
      </c>
      <c r="X24" s="17"/>
    </row>
    <row r="25" spans="2:24" ht="15.75" customHeight="1">
      <c r="B25" s="15"/>
      <c r="C25" s="16">
        <v>3</v>
      </c>
      <c r="D25" s="16" t="s">
        <v>19</v>
      </c>
      <c r="E25" s="16"/>
      <c r="F25" s="1"/>
      <c r="G25" s="38">
        <f>'[4]Camilleri N.'!$S$25</f>
        <v>20</v>
      </c>
      <c r="H25" s="1"/>
      <c r="I25" s="30">
        <v>5</v>
      </c>
      <c r="J25" s="1"/>
      <c r="K25" s="30"/>
      <c r="L25" s="1"/>
      <c r="M25" s="30">
        <v>5</v>
      </c>
      <c r="N25" s="1"/>
      <c r="O25" s="30"/>
      <c r="P25" s="1"/>
      <c r="Q25" s="30"/>
      <c r="R25" s="1"/>
      <c r="S25" s="34">
        <f t="shared" si="0"/>
        <v>20</v>
      </c>
      <c r="T25" s="1"/>
      <c r="U25" s="30"/>
      <c r="V25" s="1"/>
      <c r="W25" s="34">
        <f t="shared" si="1"/>
        <v>20</v>
      </c>
      <c r="X25" s="17"/>
    </row>
    <row r="26" spans="2:24" ht="15.75" customHeight="1">
      <c r="B26" s="15"/>
      <c r="C26" s="16">
        <v>4</v>
      </c>
      <c r="D26" s="16" t="s">
        <v>8</v>
      </c>
      <c r="E26" s="16"/>
      <c r="F26" s="1"/>
      <c r="G26" s="38">
        <f>'[4]Camilleri N.'!$S$26</f>
        <v>0</v>
      </c>
      <c r="H26" s="1"/>
      <c r="I26" s="30"/>
      <c r="J26" s="1"/>
      <c r="K26" s="30"/>
      <c r="L26" s="1"/>
      <c r="M26" s="30"/>
      <c r="N26" s="1"/>
      <c r="O26" s="30"/>
      <c r="P26" s="1"/>
      <c r="Q26" s="30"/>
      <c r="R26" s="1"/>
      <c r="S26" s="34">
        <f t="shared" si="0"/>
        <v>0</v>
      </c>
      <c r="T26" s="1"/>
      <c r="U26" s="30"/>
      <c r="V26" s="1"/>
      <c r="W26" s="34">
        <f t="shared" si="1"/>
        <v>0</v>
      </c>
      <c r="X26" s="17"/>
    </row>
    <row r="27" spans="2:24" ht="15.75" customHeight="1">
      <c r="B27" s="15"/>
      <c r="C27" s="16">
        <v>5</v>
      </c>
      <c r="D27" s="16" t="s">
        <v>71</v>
      </c>
      <c r="E27" s="16"/>
      <c r="F27" s="1"/>
      <c r="G27" s="38">
        <f>'[4]Camilleri N.'!$S$27</f>
        <v>0</v>
      </c>
      <c r="H27" s="1"/>
      <c r="I27" s="30"/>
      <c r="J27" s="1"/>
      <c r="K27" s="30"/>
      <c r="L27" s="1"/>
      <c r="M27" s="30"/>
      <c r="N27" s="1"/>
      <c r="O27" s="30"/>
      <c r="P27" s="1"/>
      <c r="Q27" s="30"/>
      <c r="R27" s="1"/>
      <c r="S27" s="34">
        <f t="shared" si="0"/>
        <v>0</v>
      </c>
      <c r="T27" s="1"/>
      <c r="U27" s="30"/>
      <c r="V27" s="1"/>
      <c r="W27" s="34">
        <f t="shared" si="1"/>
        <v>0</v>
      </c>
      <c r="X27" s="17"/>
    </row>
    <row r="28" spans="2:24" ht="15.75" customHeight="1">
      <c r="B28" s="15"/>
      <c r="C28" s="16">
        <v>6</v>
      </c>
      <c r="D28" s="16" t="s">
        <v>34</v>
      </c>
      <c r="E28" s="16"/>
      <c r="F28" s="1"/>
      <c r="G28" s="38">
        <f>'[4]Camilleri N.'!$S$28</f>
        <v>0</v>
      </c>
      <c r="H28" s="1"/>
      <c r="I28" s="30"/>
      <c r="J28" s="1"/>
      <c r="K28" s="30"/>
      <c r="L28" s="1"/>
      <c r="M28" s="30"/>
      <c r="N28" s="1"/>
      <c r="O28" s="30"/>
      <c r="P28" s="1"/>
      <c r="Q28" s="30"/>
      <c r="R28" s="1"/>
      <c r="S28" s="34">
        <f t="shared" si="0"/>
        <v>0</v>
      </c>
      <c r="T28" s="1"/>
      <c r="U28" s="30"/>
      <c r="V28" s="1"/>
      <c r="W28" s="34">
        <f t="shared" si="1"/>
        <v>0</v>
      </c>
      <c r="X28" s="17"/>
    </row>
    <row r="29" spans="2:24" ht="15.75" customHeight="1">
      <c r="B29" s="15"/>
      <c r="C29" s="16">
        <v>7</v>
      </c>
      <c r="D29" s="16" t="s">
        <v>9</v>
      </c>
      <c r="E29" s="16"/>
      <c r="F29" s="1"/>
      <c r="G29" s="38">
        <f>'[4]Camilleri N.'!$S$29</f>
        <v>0</v>
      </c>
      <c r="H29" s="1"/>
      <c r="I29" s="30"/>
      <c r="J29" s="1"/>
      <c r="K29" s="30"/>
      <c r="L29" s="1"/>
      <c r="M29" s="30"/>
      <c r="N29" s="1"/>
      <c r="O29" s="30"/>
      <c r="P29" s="1"/>
      <c r="Q29" s="30"/>
      <c r="R29" s="1"/>
      <c r="S29" s="34">
        <f t="shared" si="0"/>
        <v>0</v>
      </c>
      <c r="T29" s="1"/>
      <c r="U29" s="30"/>
      <c r="V29" s="1"/>
      <c r="W29" s="34">
        <f t="shared" si="1"/>
        <v>0</v>
      </c>
      <c r="X29" s="17"/>
    </row>
    <row r="30" spans="2:24" ht="15.75" customHeight="1">
      <c r="B30" s="15"/>
      <c r="C30" s="16">
        <v>8</v>
      </c>
      <c r="D30" s="16" t="s">
        <v>35</v>
      </c>
      <c r="E30" s="16"/>
      <c r="F30" s="1"/>
      <c r="G30" s="38">
        <f>'[4]Camilleri N.'!$S$30</f>
        <v>0</v>
      </c>
      <c r="H30" s="1"/>
      <c r="I30" s="30"/>
      <c r="J30" s="1"/>
      <c r="K30" s="30"/>
      <c r="L30" s="1"/>
      <c r="M30" s="30"/>
      <c r="N30" s="1"/>
      <c r="O30" s="30"/>
      <c r="P30" s="1"/>
      <c r="Q30" s="30"/>
      <c r="R30" s="1"/>
      <c r="S30" s="34">
        <f t="shared" si="0"/>
        <v>0</v>
      </c>
      <c r="T30" s="1"/>
      <c r="U30" s="30"/>
      <c r="V30" s="1"/>
      <c r="W30" s="34">
        <f t="shared" si="1"/>
        <v>0</v>
      </c>
      <c r="X30" s="17"/>
    </row>
    <row r="31" spans="2:24" ht="15.75" customHeight="1">
      <c r="B31" s="15"/>
      <c r="C31" s="16">
        <v>9</v>
      </c>
      <c r="D31" s="16" t="s">
        <v>36</v>
      </c>
      <c r="E31" s="16"/>
      <c r="F31" s="1"/>
      <c r="G31" s="38">
        <f>'[4]Camilleri N.'!$S$31</f>
        <v>0</v>
      </c>
      <c r="H31" s="1"/>
      <c r="I31" s="30"/>
      <c r="J31" s="1"/>
      <c r="K31" s="30"/>
      <c r="L31" s="1"/>
      <c r="M31" s="30"/>
      <c r="N31" s="1"/>
      <c r="O31" s="30"/>
      <c r="P31" s="1"/>
      <c r="Q31" s="30"/>
      <c r="R31" s="1"/>
      <c r="S31" s="34">
        <f t="shared" si="0"/>
        <v>0</v>
      </c>
      <c r="T31" s="1"/>
      <c r="U31" s="30"/>
      <c r="V31" s="1"/>
      <c r="W31" s="34">
        <f t="shared" si="1"/>
        <v>0</v>
      </c>
      <c r="X31" s="17"/>
    </row>
    <row r="32" spans="2:24" ht="15.75" customHeight="1">
      <c r="B32" s="15"/>
      <c r="C32" s="16">
        <v>10</v>
      </c>
      <c r="D32" s="16" t="s">
        <v>37</v>
      </c>
      <c r="E32" s="16"/>
      <c r="F32" s="1"/>
      <c r="G32" s="38">
        <f>'[4]Camilleri N.'!$S$32</f>
        <v>0</v>
      </c>
      <c r="H32" s="1"/>
      <c r="I32" s="30"/>
      <c r="J32" s="1"/>
      <c r="K32" s="30"/>
      <c r="L32" s="1"/>
      <c r="M32" s="30"/>
      <c r="N32" s="1"/>
      <c r="O32" s="30"/>
      <c r="P32" s="1"/>
      <c r="Q32" s="30"/>
      <c r="R32" s="1"/>
      <c r="S32" s="34">
        <f t="shared" si="0"/>
        <v>0</v>
      </c>
      <c r="T32" s="1"/>
      <c r="U32" s="30"/>
      <c r="V32" s="1"/>
      <c r="W32" s="34">
        <f t="shared" si="1"/>
        <v>0</v>
      </c>
      <c r="X32" s="17"/>
    </row>
    <row r="33" spans="2:24" ht="15.75" customHeight="1">
      <c r="B33" s="15"/>
      <c r="C33" s="16">
        <v>11</v>
      </c>
      <c r="D33" s="16" t="s">
        <v>38</v>
      </c>
      <c r="E33" s="16"/>
      <c r="F33" s="1"/>
      <c r="G33" s="38">
        <f>'[4]Camilleri N.'!$S$33</f>
        <v>0</v>
      </c>
      <c r="H33" s="1"/>
      <c r="I33" s="30"/>
      <c r="J33" s="1"/>
      <c r="K33" s="30"/>
      <c r="L33" s="1"/>
      <c r="M33" s="30"/>
      <c r="N33" s="1"/>
      <c r="O33" s="30"/>
      <c r="P33" s="1"/>
      <c r="Q33" s="30"/>
      <c r="R33" s="1"/>
      <c r="S33" s="34">
        <f t="shared" si="0"/>
        <v>0</v>
      </c>
      <c r="T33" s="1"/>
      <c r="U33" s="30"/>
      <c r="V33" s="1"/>
      <c r="W33" s="34">
        <f t="shared" si="1"/>
        <v>0</v>
      </c>
      <c r="X33" s="17"/>
    </row>
    <row r="34" spans="2:24" ht="15.75" customHeight="1">
      <c r="B34" s="15"/>
      <c r="C34" s="16">
        <v>12</v>
      </c>
      <c r="D34" s="16" t="s">
        <v>39</v>
      </c>
      <c r="E34" s="16"/>
      <c r="F34" s="1"/>
      <c r="G34" s="38">
        <f>'[4]Camilleri N.'!$S$34</f>
        <v>0</v>
      </c>
      <c r="H34" s="1"/>
      <c r="I34" s="30"/>
      <c r="J34" s="1"/>
      <c r="K34" s="30"/>
      <c r="L34" s="1"/>
      <c r="M34" s="30"/>
      <c r="N34" s="1"/>
      <c r="O34" s="30"/>
      <c r="P34" s="1"/>
      <c r="Q34" s="30"/>
      <c r="R34" s="1"/>
      <c r="S34" s="34">
        <f t="shared" si="0"/>
        <v>0</v>
      </c>
      <c r="T34" s="1"/>
      <c r="U34" s="30"/>
      <c r="V34" s="1"/>
      <c r="W34" s="34">
        <f t="shared" si="1"/>
        <v>0</v>
      </c>
      <c r="X34" s="17"/>
    </row>
    <row r="35" spans="2:24" ht="15.75" customHeight="1">
      <c r="B35" s="15"/>
      <c r="C35" s="16">
        <v>13</v>
      </c>
      <c r="D35" s="16" t="s">
        <v>40</v>
      </c>
      <c r="E35" s="16"/>
      <c r="F35" s="1"/>
      <c r="G35" s="38">
        <f>'[4]Camilleri N.'!$S$35</f>
        <v>0</v>
      </c>
      <c r="H35" s="1"/>
      <c r="I35" s="30"/>
      <c r="J35" s="1"/>
      <c r="K35" s="30"/>
      <c r="L35" s="1"/>
      <c r="M35" s="30"/>
      <c r="N35" s="1"/>
      <c r="O35" s="30"/>
      <c r="P35" s="1"/>
      <c r="Q35" s="30"/>
      <c r="R35" s="1"/>
      <c r="S35" s="34">
        <f t="shared" si="0"/>
        <v>0</v>
      </c>
      <c r="T35" s="1"/>
      <c r="U35" s="30"/>
      <c r="V35" s="1"/>
      <c r="W35" s="34">
        <f t="shared" si="1"/>
        <v>0</v>
      </c>
      <c r="X35" s="17"/>
    </row>
    <row r="36" spans="2:24" ht="15.75" customHeight="1">
      <c r="B36" s="15"/>
      <c r="C36" s="16">
        <v>14</v>
      </c>
      <c r="D36" s="16" t="s">
        <v>20</v>
      </c>
      <c r="E36" s="16"/>
      <c r="F36" s="1"/>
      <c r="G36" s="38">
        <f>'[4]Camilleri N.'!$S$36</f>
        <v>0</v>
      </c>
      <c r="H36" s="1"/>
      <c r="I36" s="30"/>
      <c r="J36" s="1"/>
      <c r="K36" s="30"/>
      <c r="L36" s="1"/>
      <c r="M36" s="30"/>
      <c r="N36" s="1"/>
      <c r="O36" s="30"/>
      <c r="P36" s="1"/>
      <c r="Q36" s="30"/>
      <c r="R36" s="1"/>
      <c r="S36" s="34">
        <f t="shared" si="0"/>
        <v>0</v>
      </c>
      <c r="T36" s="1"/>
      <c r="U36" s="30"/>
      <c r="V36" s="1"/>
      <c r="W36" s="34">
        <f t="shared" si="1"/>
        <v>0</v>
      </c>
      <c r="X36" s="17"/>
    </row>
    <row r="37" spans="2:24" ht="15.75" customHeight="1">
      <c r="B37" s="15"/>
      <c r="C37" s="16">
        <v>15</v>
      </c>
      <c r="D37" s="16" t="s">
        <v>63</v>
      </c>
      <c r="E37" s="16"/>
      <c r="F37" s="1"/>
      <c r="G37" s="38">
        <f>'[4]Camilleri N.'!$S$37</f>
        <v>0</v>
      </c>
      <c r="H37" s="1"/>
      <c r="I37" s="30"/>
      <c r="J37" s="1"/>
      <c r="K37" s="30"/>
      <c r="L37" s="1"/>
      <c r="M37" s="30"/>
      <c r="N37" s="1"/>
      <c r="O37" s="30"/>
      <c r="P37" s="1"/>
      <c r="Q37" s="30"/>
      <c r="R37" s="1"/>
      <c r="S37" s="34">
        <f t="shared" si="0"/>
        <v>0</v>
      </c>
      <c r="T37" s="1"/>
      <c r="U37" s="30"/>
      <c r="V37" s="1"/>
      <c r="W37" s="34">
        <f t="shared" si="1"/>
        <v>0</v>
      </c>
      <c r="X37" s="17"/>
    </row>
    <row r="38" spans="2:24" ht="15.75" customHeight="1">
      <c r="B38" s="15"/>
      <c r="C38" s="16">
        <v>16</v>
      </c>
      <c r="D38" s="16" t="s">
        <v>64</v>
      </c>
      <c r="E38" s="16"/>
      <c r="F38" s="1"/>
      <c r="G38" s="38">
        <f>'[4]Camilleri N.'!$S$38</f>
        <v>0</v>
      </c>
      <c r="H38" s="1"/>
      <c r="I38" s="30"/>
      <c r="J38" s="1"/>
      <c r="K38" s="30"/>
      <c r="L38" s="1"/>
      <c r="M38" s="30"/>
      <c r="N38" s="1"/>
      <c r="O38" s="30"/>
      <c r="P38" s="1"/>
      <c r="Q38" s="30"/>
      <c r="R38" s="1"/>
      <c r="S38" s="34">
        <f t="shared" si="0"/>
        <v>0</v>
      </c>
      <c r="T38" s="1"/>
      <c r="U38" s="30"/>
      <c r="V38" s="1"/>
      <c r="W38" s="34">
        <f t="shared" si="1"/>
        <v>0</v>
      </c>
      <c r="X38" s="17"/>
    </row>
    <row r="39" spans="2:24" ht="15.75" customHeight="1">
      <c r="B39" s="15"/>
      <c r="C39" s="16">
        <v>17</v>
      </c>
      <c r="D39" s="16" t="s">
        <v>65</v>
      </c>
      <c r="E39" s="16"/>
      <c r="F39" s="1"/>
      <c r="G39" s="38">
        <f>'[4]Camilleri N.'!$S$39</f>
        <v>0</v>
      </c>
      <c r="H39" s="1"/>
      <c r="I39" s="30"/>
      <c r="J39" s="1"/>
      <c r="K39" s="30"/>
      <c r="L39" s="1"/>
      <c r="M39" s="30"/>
      <c r="N39" s="1"/>
      <c r="O39" s="30"/>
      <c r="P39" s="1"/>
      <c r="Q39" s="30"/>
      <c r="R39" s="1"/>
      <c r="S39" s="34">
        <f t="shared" si="0"/>
        <v>0</v>
      </c>
      <c r="T39" s="1"/>
      <c r="U39" s="30"/>
      <c r="V39" s="1"/>
      <c r="W39" s="34">
        <f t="shared" si="1"/>
        <v>0</v>
      </c>
      <c r="X39" s="17"/>
    </row>
    <row r="40" spans="2:24" ht="15.75" customHeight="1">
      <c r="B40" s="15"/>
      <c r="C40" s="16">
        <v>18</v>
      </c>
      <c r="D40" s="16" t="s">
        <v>130</v>
      </c>
      <c r="E40" s="16"/>
      <c r="F40" s="1"/>
      <c r="G40" s="38">
        <f>'[4]Camilleri N.'!$S$40</f>
        <v>0</v>
      </c>
      <c r="H40" s="1"/>
      <c r="I40" s="30"/>
      <c r="J40" s="1"/>
      <c r="K40" s="30"/>
      <c r="L40" s="1"/>
      <c r="M40" s="30"/>
      <c r="N40" s="1"/>
      <c r="O40" s="30"/>
      <c r="P40" s="1"/>
      <c r="Q40" s="30"/>
      <c r="R40" s="1"/>
      <c r="S40" s="34">
        <f t="shared" si="0"/>
        <v>0</v>
      </c>
      <c r="T40" s="1"/>
      <c r="U40" s="30"/>
      <c r="V40" s="1"/>
      <c r="W40" s="34">
        <f t="shared" si="1"/>
        <v>0</v>
      </c>
      <c r="X40" s="17"/>
    </row>
    <row r="41" spans="2:24" ht="15.75" customHeight="1">
      <c r="B41" s="15"/>
      <c r="C41" s="16">
        <v>19</v>
      </c>
      <c r="D41" s="16" t="s">
        <v>131</v>
      </c>
      <c r="E41" s="16"/>
      <c r="F41" s="1"/>
      <c r="G41" s="38">
        <f>'[4]Camilleri N.'!$S$41</f>
        <v>0</v>
      </c>
      <c r="H41" s="1"/>
      <c r="I41" s="30"/>
      <c r="J41" s="1"/>
      <c r="K41" s="30"/>
      <c r="L41" s="1"/>
      <c r="M41" s="30"/>
      <c r="N41" s="1"/>
      <c r="O41" s="30"/>
      <c r="P41" s="1"/>
      <c r="Q41" s="30"/>
      <c r="R41" s="1"/>
      <c r="S41" s="34">
        <f t="shared" si="0"/>
        <v>0</v>
      </c>
      <c r="T41" s="1"/>
      <c r="U41" s="30"/>
      <c r="V41" s="1"/>
      <c r="W41" s="34">
        <f t="shared" si="1"/>
        <v>0</v>
      </c>
      <c r="X41" s="17"/>
    </row>
    <row r="42" spans="2:24" ht="15.75" customHeight="1">
      <c r="B42" s="15"/>
      <c r="C42" s="16">
        <v>20</v>
      </c>
      <c r="D42" s="16" t="s">
        <v>132</v>
      </c>
      <c r="E42" s="16"/>
      <c r="F42" s="1"/>
      <c r="G42" s="38">
        <f>'[4]Camilleri N.'!$S$42</f>
        <v>0</v>
      </c>
      <c r="H42" s="1"/>
      <c r="I42" s="30"/>
      <c r="J42" s="1"/>
      <c r="K42" s="30"/>
      <c r="L42" s="1"/>
      <c r="M42" s="30"/>
      <c r="N42" s="1"/>
      <c r="O42" s="30"/>
      <c r="P42" s="1"/>
      <c r="Q42" s="30"/>
      <c r="R42" s="1"/>
      <c r="S42" s="34">
        <f t="shared" si="0"/>
        <v>0</v>
      </c>
      <c r="T42" s="1"/>
      <c r="U42" s="30"/>
      <c r="V42" s="1"/>
      <c r="W42" s="34">
        <f t="shared" si="1"/>
        <v>0</v>
      </c>
      <c r="X42" s="17"/>
    </row>
    <row r="43" spans="2:24" ht="15.75" customHeight="1">
      <c r="B43" s="15"/>
      <c r="C43" s="16">
        <v>21</v>
      </c>
      <c r="D43" s="16" t="s">
        <v>133</v>
      </c>
      <c r="E43" s="16"/>
      <c r="F43" s="1"/>
      <c r="G43" s="38">
        <f>'[4]Camilleri N.'!$S$43</f>
        <v>0</v>
      </c>
      <c r="H43" s="1"/>
      <c r="I43" s="30"/>
      <c r="J43" s="1"/>
      <c r="K43" s="30"/>
      <c r="L43" s="1"/>
      <c r="M43" s="30"/>
      <c r="N43" s="1"/>
      <c r="O43" s="30"/>
      <c r="P43" s="1"/>
      <c r="Q43" s="30"/>
      <c r="R43" s="1"/>
      <c r="S43" s="34">
        <f t="shared" si="0"/>
        <v>0</v>
      </c>
      <c r="T43" s="1"/>
      <c r="U43" s="30"/>
      <c r="V43" s="1"/>
      <c r="W43" s="34">
        <f t="shared" si="1"/>
        <v>0</v>
      </c>
      <c r="X43" s="17"/>
    </row>
    <row r="44" spans="2:24" ht="6" customHeight="1">
      <c r="B44" s="15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7"/>
    </row>
    <row r="45" spans="2:24" ht="13.5" thickBot="1">
      <c r="B45" s="15"/>
      <c r="C45" s="1" t="s">
        <v>7</v>
      </c>
      <c r="D45" s="1"/>
      <c r="E45" s="1"/>
      <c r="F45" s="1"/>
      <c r="G45" s="35">
        <f>SUM(G23:G43)</f>
        <v>261</v>
      </c>
      <c r="H45" s="34"/>
      <c r="I45" s="35">
        <f>SUM(I23:I43)</f>
        <v>6</v>
      </c>
      <c r="J45" s="34"/>
      <c r="K45" s="35">
        <f>SUM(K23:K43)</f>
        <v>0</v>
      </c>
      <c r="L45" s="34"/>
      <c r="M45" s="35">
        <f>SUM(M23:M43)</f>
        <v>8</v>
      </c>
      <c r="N45" s="34"/>
      <c r="O45" s="35">
        <f>SUM(O23:O43)</f>
        <v>0</v>
      </c>
      <c r="P45" s="34"/>
      <c r="Q45" s="35">
        <f>SUM(Q23:Q43)</f>
        <v>0</v>
      </c>
      <c r="R45" s="34"/>
      <c r="S45" s="35">
        <f>SUM(S23:S43)</f>
        <v>259</v>
      </c>
      <c r="T45" s="34"/>
      <c r="U45" s="35">
        <f>SUM(U23:U43)</f>
        <v>43</v>
      </c>
      <c r="V45" s="34"/>
      <c r="W45" s="35">
        <f>SUM(W23:W43)</f>
        <v>216</v>
      </c>
      <c r="X45" s="17"/>
    </row>
    <row r="46" spans="2:24" ht="4.5" customHeight="1" thickTop="1">
      <c r="B46" s="15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7"/>
    </row>
    <row r="47" spans="2:24" ht="11.25" customHeight="1" hidden="1">
      <c r="B47" s="15"/>
      <c r="C47" s="16"/>
      <c r="D47" s="16"/>
      <c r="E47" s="16"/>
      <c r="F47" s="1"/>
      <c r="G47" s="16"/>
      <c r="H47" s="1"/>
      <c r="I47" s="16"/>
      <c r="J47" s="1"/>
      <c r="K47" s="16"/>
      <c r="L47" s="1"/>
      <c r="M47" s="16"/>
      <c r="N47" s="1"/>
      <c r="O47" s="16"/>
      <c r="P47" s="1"/>
      <c r="Q47" s="16"/>
      <c r="R47" s="1"/>
      <c r="S47" s="1">
        <f>G47+I47-M47+O47-Q47</f>
        <v>0</v>
      </c>
      <c r="T47" s="1"/>
      <c r="U47" s="16"/>
      <c r="V47" s="1"/>
      <c r="W47" s="1">
        <f>S47-U47</f>
        <v>0</v>
      </c>
      <c r="X47" s="17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8"/>
    </row>
    <row r="50" ht="12.75">
      <c r="C50" s="2" t="s">
        <v>31</v>
      </c>
    </row>
    <row r="51" spans="14:17" ht="12.75">
      <c r="N51" s="19" t="s">
        <v>42</v>
      </c>
      <c r="Q51" s="20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48" t="s">
        <v>14</v>
      </c>
      <c r="D53" s="48"/>
      <c r="E53" s="48"/>
      <c r="M53" s="1"/>
      <c r="N53" s="19" t="s">
        <v>41</v>
      </c>
      <c r="Q53" s="20"/>
      <c r="T53" s="33"/>
    </row>
    <row r="54" ht="12.75">
      <c r="T54" s="6" t="s">
        <v>12</v>
      </c>
    </row>
    <row r="55" spans="17:23" ht="12.75">
      <c r="Q55" s="21"/>
      <c r="R55" s="22"/>
      <c r="S55" s="22"/>
      <c r="T55" s="22"/>
      <c r="U55" s="22"/>
      <c r="V55" s="22"/>
      <c r="W55" s="23"/>
    </row>
    <row r="56" spans="14:23" ht="12.75">
      <c r="N56" s="19" t="s">
        <v>43</v>
      </c>
      <c r="Q56" s="24"/>
      <c r="R56" s="1"/>
      <c r="S56" s="1"/>
      <c r="T56" s="1"/>
      <c r="U56" s="1"/>
      <c r="V56" s="1"/>
      <c r="W56" s="25"/>
    </row>
    <row r="57" spans="17:23" ht="12.75">
      <c r="Q57" s="26"/>
      <c r="R57" s="27"/>
      <c r="S57" s="27"/>
      <c r="T57" s="27"/>
      <c r="U57" s="27"/>
      <c r="V57" s="27"/>
      <c r="W57" s="28"/>
    </row>
    <row r="62" ht="11.25" customHeight="1"/>
  </sheetData>
  <sheetProtection password="9F1D" sheet="1" objects="1" scenarios="1"/>
  <mergeCells count="7">
    <mergeCell ref="C53:E53"/>
    <mergeCell ref="B11:V11"/>
    <mergeCell ref="B13:V13"/>
    <mergeCell ref="B2:V2"/>
    <mergeCell ref="B4:V4"/>
    <mergeCell ref="B5:V5"/>
    <mergeCell ref="B7:V7"/>
  </mergeCells>
  <printOptions/>
  <pageMargins left="0.42" right="0.37" top="0.55" bottom="0.38" header="0.27" footer="0.2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6"/>
  <dimension ref="B2:X57"/>
  <sheetViews>
    <sheetView showGridLines="0" showZeros="0" zoomScalePageLayoutView="0" workbookViewId="0" topLeftCell="A22">
      <selection activeCell="S32" sqref="S32"/>
    </sheetView>
  </sheetViews>
  <sheetFormatPr defaultColWidth="9.140625" defaultRowHeight="12.75"/>
  <cols>
    <col min="1" max="1" width="3.7109375" style="2" customWidth="1"/>
    <col min="2" max="2" width="1.7109375" style="2" customWidth="1"/>
    <col min="3" max="3" width="2.8515625" style="2" customWidth="1"/>
    <col min="4" max="4" width="8.57421875" style="2" customWidth="1"/>
    <col min="5" max="5" width="10.28125" style="2" customWidth="1"/>
    <col min="6" max="6" width="1.7109375" style="2" customWidth="1"/>
    <col min="7" max="7" width="6.28125" style="2" customWidth="1"/>
    <col min="8" max="8" width="1.28515625" style="2" customWidth="1"/>
    <col min="9" max="9" width="5.140625" style="2" customWidth="1"/>
    <col min="10" max="10" width="1.28515625" style="2" customWidth="1"/>
    <col min="11" max="11" width="7.28125" style="2" customWidth="1"/>
    <col min="12" max="12" width="1.28515625" style="2" customWidth="1"/>
    <col min="13" max="13" width="5.140625" style="2" customWidth="1"/>
    <col min="14" max="14" width="1.28515625" style="2" customWidth="1"/>
    <col min="15" max="15" width="5.140625" style="2" customWidth="1"/>
    <col min="16" max="16" width="1.7109375" style="2" customWidth="1"/>
    <col min="17" max="17" width="5.140625" style="2" customWidth="1"/>
    <col min="18" max="18" width="1.7109375" style="2" customWidth="1"/>
    <col min="19" max="19" width="5.8515625" style="2" customWidth="1"/>
    <col min="20" max="20" width="1.7109375" style="2" customWidth="1"/>
    <col min="21" max="21" width="5.140625" style="2" customWidth="1"/>
    <col min="22" max="22" width="1.7109375" style="2" customWidth="1"/>
    <col min="23" max="23" width="7.140625" style="2" customWidth="1"/>
    <col min="24" max="24" width="1.57421875" style="2" customWidth="1"/>
    <col min="25" max="16384" width="9.140625" style="2" customWidth="1"/>
  </cols>
  <sheetData>
    <row r="1" ht="12.75" customHeight="1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158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customHeight="1" hidden="1"/>
    <row r="9" spans="2:17" ht="15.75">
      <c r="B9" s="3" t="s">
        <v>46</v>
      </c>
      <c r="C9" s="3"/>
      <c r="D9" s="3"/>
      <c r="E9" s="3"/>
      <c r="G9" s="1"/>
      <c r="H9" s="4" t="str">
        <f>Kriminal!H6</f>
        <v>Jannar 2019</v>
      </c>
      <c r="I9" s="1"/>
      <c r="L9" s="1"/>
      <c r="M9" s="1"/>
      <c r="P9" s="1"/>
      <c r="Q9" s="1"/>
    </row>
    <row r="10" ht="3.75" customHeight="1"/>
    <row r="11" spans="2:22" ht="106.5" customHeight="1">
      <c r="B11" s="52" t="s">
        <v>148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</row>
    <row r="12" ht="6.75" customHeight="1" hidden="1"/>
    <row r="13" spans="2:22" ht="10.5" customHeight="1">
      <c r="B13" s="54" t="s">
        <v>62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74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134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7" t="s">
        <v>135</v>
      </c>
      <c r="K19" s="13"/>
      <c r="L19" s="13"/>
      <c r="M19" s="13" t="s">
        <v>26</v>
      </c>
      <c r="N19" s="13"/>
      <c r="O19" s="32" t="s">
        <v>27</v>
      </c>
      <c r="P19" s="13"/>
      <c r="Q19" s="32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1"/>
      <c r="G23" s="38">
        <f>'[4]Galea Sciberras N.'!$S$23</f>
        <v>899</v>
      </c>
      <c r="H23" s="1"/>
      <c r="I23" s="29">
        <v>2</v>
      </c>
      <c r="J23" s="1"/>
      <c r="K23" s="29"/>
      <c r="L23" s="1"/>
      <c r="M23" s="29">
        <v>13</v>
      </c>
      <c r="N23" s="1"/>
      <c r="O23" s="29"/>
      <c r="P23" s="1"/>
      <c r="Q23" s="29"/>
      <c r="R23" s="1"/>
      <c r="S23" s="34">
        <f aca="true" t="shared" si="0" ref="S23:S43">IF(ISNUMBER(G23),G23,0)+IF(ISNUMBER(I23),I23,0)-IF(ISNUMBER(M23),M23,0)+IF(ISNUMBER(O23),O23,0)-IF(ISNUMBER(Q23),Q23,0)+IF(ISNUMBER(K23),K23,0)</f>
        <v>888</v>
      </c>
      <c r="T23" s="1"/>
      <c r="U23" s="29">
        <v>177</v>
      </c>
      <c r="V23" s="1"/>
      <c r="W23" s="34">
        <f aca="true" t="shared" si="1" ref="W23:W43">IF(ISNUMBER(S23),S23,0)-IF(ISNUMBER(U23),U23,0)</f>
        <v>711</v>
      </c>
      <c r="X23" s="17"/>
    </row>
    <row r="24" spans="2:24" ht="15.75" customHeight="1">
      <c r="B24" s="15"/>
      <c r="C24" s="16">
        <v>2</v>
      </c>
      <c r="D24" s="16" t="s">
        <v>33</v>
      </c>
      <c r="E24" s="16"/>
      <c r="F24" s="1"/>
      <c r="G24" s="38">
        <f>'[4]Galea Sciberras N.'!$S$24</f>
        <v>19</v>
      </c>
      <c r="H24" s="1"/>
      <c r="I24" s="30"/>
      <c r="J24" s="1"/>
      <c r="K24" s="30"/>
      <c r="L24" s="1"/>
      <c r="M24" s="30"/>
      <c r="N24" s="1"/>
      <c r="O24" s="30"/>
      <c r="P24" s="1"/>
      <c r="Q24" s="30"/>
      <c r="R24" s="1"/>
      <c r="S24" s="34">
        <f t="shared" si="0"/>
        <v>19</v>
      </c>
      <c r="T24" s="1"/>
      <c r="U24" s="30">
        <v>5</v>
      </c>
      <c r="V24" s="1"/>
      <c r="W24" s="34">
        <f t="shared" si="1"/>
        <v>14</v>
      </c>
      <c r="X24" s="17"/>
    </row>
    <row r="25" spans="2:24" ht="15.75" customHeight="1">
      <c r="B25" s="15"/>
      <c r="C25" s="16">
        <v>3</v>
      </c>
      <c r="D25" s="16" t="s">
        <v>19</v>
      </c>
      <c r="E25" s="16"/>
      <c r="F25" s="1"/>
      <c r="G25" s="38">
        <f>'[4]Galea Sciberras N.'!$S$25</f>
        <v>112</v>
      </c>
      <c r="H25" s="1"/>
      <c r="I25" s="30">
        <v>2</v>
      </c>
      <c r="J25" s="1"/>
      <c r="K25" s="30"/>
      <c r="L25" s="1"/>
      <c r="M25" s="30">
        <v>6</v>
      </c>
      <c r="N25" s="1"/>
      <c r="O25" s="30"/>
      <c r="P25" s="1"/>
      <c r="Q25" s="30"/>
      <c r="R25" s="1"/>
      <c r="S25" s="34">
        <f t="shared" si="0"/>
        <v>108</v>
      </c>
      <c r="T25" s="1"/>
      <c r="U25" s="30"/>
      <c r="V25" s="1"/>
      <c r="W25" s="34">
        <f t="shared" si="1"/>
        <v>108</v>
      </c>
      <c r="X25" s="17"/>
    </row>
    <row r="26" spans="2:24" ht="15.75" customHeight="1">
      <c r="B26" s="15"/>
      <c r="C26" s="16">
        <v>4</v>
      </c>
      <c r="D26" s="16" t="s">
        <v>8</v>
      </c>
      <c r="E26" s="16"/>
      <c r="F26" s="1"/>
      <c r="G26" s="38">
        <f>'[4]Galea Sciberras N.'!$S$26</f>
        <v>0</v>
      </c>
      <c r="H26" s="1"/>
      <c r="I26" s="30"/>
      <c r="J26" s="1"/>
      <c r="K26" s="30"/>
      <c r="L26" s="1"/>
      <c r="M26" s="30"/>
      <c r="N26" s="1"/>
      <c r="O26" s="30"/>
      <c r="P26" s="1"/>
      <c r="Q26" s="30"/>
      <c r="R26" s="1"/>
      <c r="S26" s="34">
        <f t="shared" si="0"/>
        <v>0</v>
      </c>
      <c r="T26" s="1"/>
      <c r="U26" s="30"/>
      <c r="V26" s="1"/>
      <c r="W26" s="34">
        <f t="shared" si="1"/>
        <v>0</v>
      </c>
      <c r="X26" s="17"/>
    </row>
    <row r="27" spans="2:24" ht="15.75" customHeight="1">
      <c r="B27" s="15"/>
      <c r="C27" s="16">
        <v>5</v>
      </c>
      <c r="D27" s="16" t="s">
        <v>71</v>
      </c>
      <c r="E27" s="16"/>
      <c r="F27" s="1"/>
      <c r="G27" s="38">
        <f>'[4]Galea Sciberras N.'!$S$27</f>
        <v>0</v>
      </c>
      <c r="H27" s="1"/>
      <c r="I27" s="30"/>
      <c r="J27" s="1"/>
      <c r="K27" s="30"/>
      <c r="L27" s="1"/>
      <c r="M27" s="30"/>
      <c r="N27" s="1"/>
      <c r="O27" s="30"/>
      <c r="P27" s="1"/>
      <c r="Q27" s="30"/>
      <c r="R27" s="1"/>
      <c r="S27" s="34">
        <f t="shared" si="0"/>
        <v>0</v>
      </c>
      <c r="T27" s="1"/>
      <c r="U27" s="30"/>
      <c r="V27" s="1"/>
      <c r="W27" s="34">
        <f t="shared" si="1"/>
        <v>0</v>
      </c>
      <c r="X27" s="17"/>
    </row>
    <row r="28" spans="2:24" ht="15.75" customHeight="1">
      <c r="B28" s="15"/>
      <c r="C28" s="16">
        <v>6</v>
      </c>
      <c r="D28" s="16" t="s">
        <v>34</v>
      </c>
      <c r="E28" s="16"/>
      <c r="F28" s="1"/>
      <c r="G28" s="38">
        <f>'[4]Galea Sciberras N.'!$S$28</f>
        <v>0</v>
      </c>
      <c r="H28" s="1"/>
      <c r="I28" s="30"/>
      <c r="J28" s="1"/>
      <c r="K28" s="30"/>
      <c r="L28" s="1"/>
      <c r="M28" s="30"/>
      <c r="N28" s="1"/>
      <c r="O28" s="30"/>
      <c r="P28" s="1"/>
      <c r="Q28" s="30"/>
      <c r="R28" s="1"/>
      <c r="S28" s="34">
        <f t="shared" si="0"/>
        <v>0</v>
      </c>
      <c r="T28" s="1"/>
      <c r="U28" s="30"/>
      <c r="V28" s="1"/>
      <c r="W28" s="34">
        <f t="shared" si="1"/>
        <v>0</v>
      </c>
      <c r="X28" s="17"/>
    </row>
    <row r="29" spans="2:24" ht="15.75" customHeight="1">
      <c r="B29" s="15"/>
      <c r="C29" s="16">
        <v>7</v>
      </c>
      <c r="D29" s="16" t="s">
        <v>9</v>
      </c>
      <c r="E29" s="16"/>
      <c r="F29" s="1"/>
      <c r="G29" s="38">
        <f>'[4]Galea Sciberras N.'!$S$29</f>
        <v>0</v>
      </c>
      <c r="H29" s="1"/>
      <c r="I29" s="30"/>
      <c r="J29" s="1"/>
      <c r="K29" s="30"/>
      <c r="L29" s="1"/>
      <c r="M29" s="30"/>
      <c r="N29" s="1"/>
      <c r="O29" s="30"/>
      <c r="P29" s="1"/>
      <c r="Q29" s="30"/>
      <c r="R29" s="1"/>
      <c r="S29" s="34">
        <f t="shared" si="0"/>
        <v>0</v>
      </c>
      <c r="T29" s="1"/>
      <c r="U29" s="30"/>
      <c r="V29" s="1"/>
      <c r="W29" s="34">
        <f t="shared" si="1"/>
        <v>0</v>
      </c>
      <c r="X29" s="17"/>
    </row>
    <row r="30" spans="2:24" ht="15.75" customHeight="1">
      <c r="B30" s="15"/>
      <c r="C30" s="16">
        <v>8</v>
      </c>
      <c r="D30" s="16" t="s">
        <v>35</v>
      </c>
      <c r="E30" s="16"/>
      <c r="F30" s="1"/>
      <c r="G30" s="38">
        <f>'[4]Galea Sciberras N.'!$S$30</f>
        <v>0</v>
      </c>
      <c r="H30" s="1"/>
      <c r="I30" s="30"/>
      <c r="J30" s="1"/>
      <c r="K30" s="30"/>
      <c r="L30" s="1"/>
      <c r="M30" s="30"/>
      <c r="N30" s="1"/>
      <c r="O30" s="30"/>
      <c r="P30" s="1"/>
      <c r="Q30" s="30"/>
      <c r="R30" s="1"/>
      <c r="S30" s="34">
        <f t="shared" si="0"/>
        <v>0</v>
      </c>
      <c r="T30" s="1"/>
      <c r="U30" s="30"/>
      <c r="V30" s="1"/>
      <c r="W30" s="34">
        <f t="shared" si="1"/>
        <v>0</v>
      </c>
      <c r="X30" s="17"/>
    </row>
    <row r="31" spans="2:24" ht="15.75" customHeight="1">
      <c r="B31" s="15"/>
      <c r="C31" s="16">
        <v>9</v>
      </c>
      <c r="D31" s="16" t="s">
        <v>36</v>
      </c>
      <c r="E31" s="16"/>
      <c r="F31" s="1"/>
      <c r="G31" s="38">
        <f>'[4]Galea Sciberras N.'!$S$31</f>
        <v>0</v>
      </c>
      <c r="H31" s="1"/>
      <c r="I31" s="30"/>
      <c r="J31" s="1"/>
      <c r="K31" s="30"/>
      <c r="L31" s="1"/>
      <c r="M31" s="30"/>
      <c r="N31" s="1"/>
      <c r="O31" s="30"/>
      <c r="P31" s="1"/>
      <c r="Q31" s="30"/>
      <c r="R31" s="1"/>
      <c r="S31" s="34">
        <f t="shared" si="0"/>
        <v>0</v>
      </c>
      <c r="T31" s="1"/>
      <c r="U31" s="30"/>
      <c r="V31" s="1"/>
      <c r="W31" s="34">
        <f t="shared" si="1"/>
        <v>0</v>
      </c>
      <c r="X31" s="17"/>
    </row>
    <row r="32" spans="2:24" ht="15.75" customHeight="1">
      <c r="B32" s="15"/>
      <c r="C32" s="16">
        <v>10</v>
      </c>
      <c r="D32" s="16" t="s">
        <v>37</v>
      </c>
      <c r="E32" s="16"/>
      <c r="F32" s="1"/>
      <c r="G32" s="38">
        <f>'[4]Galea Sciberras N.'!$S$32</f>
        <v>0</v>
      </c>
      <c r="H32" s="1"/>
      <c r="I32" s="30"/>
      <c r="J32" s="1"/>
      <c r="K32" s="30"/>
      <c r="L32" s="1"/>
      <c r="M32" s="30"/>
      <c r="N32" s="1"/>
      <c r="O32" s="30"/>
      <c r="P32" s="1"/>
      <c r="Q32" s="30"/>
      <c r="R32" s="1"/>
      <c r="S32" s="34">
        <f t="shared" si="0"/>
        <v>0</v>
      </c>
      <c r="T32" s="1"/>
      <c r="U32" s="30"/>
      <c r="V32" s="1"/>
      <c r="W32" s="34">
        <f t="shared" si="1"/>
        <v>0</v>
      </c>
      <c r="X32" s="17"/>
    </row>
    <row r="33" spans="2:24" ht="15.75" customHeight="1">
      <c r="B33" s="15"/>
      <c r="C33" s="16">
        <v>11</v>
      </c>
      <c r="D33" s="16" t="s">
        <v>38</v>
      </c>
      <c r="E33" s="16"/>
      <c r="F33" s="1"/>
      <c r="G33" s="38">
        <f>'[4]Galea Sciberras N.'!$S$33</f>
        <v>0</v>
      </c>
      <c r="H33" s="1"/>
      <c r="I33" s="30"/>
      <c r="J33" s="1"/>
      <c r="K33" s="30"/>
      <c r="L33" s="1"/>
      <c r="M33" s="30"/>
      <c r="N33" s="1"/>
      <c r="O33" s="30"/>
      <c r="P33" s="1"/>
      <c r="Q33" s="30"/>
      <c r="R33" s="1"/>
      <c r="S33" s="34">
        <f t="shared" si="0"/>
        <v>0</v>
      </c>
      <c r="T33" s="1"/>
      <c r="U33" s="30"/>
      <c r="V33" s="1"/>
      <c r="W33" s="34">
        <f t="shared" si="1"/>
        <v>0</v>
      </c>
      <c r="X33" s="17"/>
    </row>
    <row r="34" spans="2:24" ht="15.75" customHeight="1">
      <c r="B34" s="15"/>
      <c r="C34" s="16">
        <v>12</v>
      </c>
      <c r="D34" s="16" t="s">
        <v>39</v>
      </c>
      <c r="E34" s="16"/>
      <c r="F34" s="1"/>
      <c r="G34" s="38">
        <f>'[4]Galea Sciberras N.'!$S$34</f>
        <v>0</v>
      </c>
      <c r="H34" s="1"/>
      <c r="I34" s="30"/>
      <c r="J34" s="1"/>
      <c r="K34" s="30"/>
      <c r="L34" s="1"/>
      <c r="M34" s="30"/>
      <c r="N34" s="1"/>
      <c r="O34" s="30"/>
      <c r="P34" s="1"/>
      <c r="Q34" s="30"/>
      <c r="R34" s="1"/>
      <c r="S34" s="34">
        <f t="shared" si="0"/>
        <v>0</v>
      </c>
      <c r="T34" s="1"/>
      <c r="U34" s="30"/>
      <c r="V34" s="1"/>
      <c r="W34" s="34">
        <f t="shared" si="1"/>
        <v>0</v>
      </c>
      <c r="X34" s="17"/>
    </row>
    <row r="35" spans="2:24" ht="15.75" customHeight="1">
      <c r="B35" s="15"/>
      <c r="C35" s="16">
        <v>13</v>
      </c>
      <c r="D35" s="16" t="s">
        <v>40</v>
      </c>
      <c r="E35" s="16"/>
      <c r="F35" s="1"/>
      <c r="G35" s="38">
        <f>'[4]Galea Sciberras N.'!$S$35</f>
        <v>0</v>
      </c>
      <c r="H35" s="1"/>
      <c r="I35" s="30"/>
      <c r="J35" s="1"/>
      <c r="K35" s="30"/>
      <c r="L35" s="1"/>
      <c r="M35" s="30"/>
      <c r="N35" s="1"/>
      <c r="O35" s="30"/>
      <c r="P35" s="1"/>
      <c r="Q35" s="30"/>
      <c r="R35" s="1"/>
      <c r="S35" s="34">
        <f t="shared" si="0"/>
        <v>0</v>
      </c>
      <c r="T35" s="1"/>
      <c r="U35" s="30"/>
      <c r="V35" s="1"/>
      <c r="W35" s="34">
        <f t="shared" si="1"/>
        <v>0</v>
      </c>
      <c r="X35" s="17"/>
    </row>
    <row r="36" spans="2:24" ht="15.75" customHeight="1">
      <c r="B36" s="15"/>
      <c r="C36" s="16">
        <v>14</v>
      </c>
      <c r="D36" s="16" t="s">
        <v>20</v>
      </c>
      <c r="E36" s="16"/>
      <c r="F36" s="1"/>
      <c r="G36" s="38">
        <f>'[4]Galea Sciberras N.'!$S$36</f>
        <v>49</v>
      </c>
      <c r="H36" s="1"/>
      <c r="I36" s="30"/>
      <c r="J36" s="1"/>
      <c r="K36" s="30"/>
      <c r="L36" s="1"/>
      <c r="M36" s="30"/>
      <c r="N36" s="1"/>
      <c r="O36" s="30"/>
      <c r="P36" s="1"/>
      <c r="Q36" s="30"/>
      <c r="R36" s="1"/>
      <c r="S36" s="34">
        <f t="shared" si="0"/>
        <v>49</v>
      </c>
      <c r="T36" s="1"/>
      <c r="U36" s="30">
        <v>15</v>
      </c>
      <c r="V36" s="1"/>
      <c r="W36" s="34">
        <f t="shared" si="1"/>
        <v>34</v>
      </c>
      <c r="X36" s="17"/>
    </row>
    <row r="37" spans="2:24" ht="15.75" customHeight="1">
      <c r="B37" s="15"/>
      <c r="C37" s="16">
        <v>15</v>
      </c>
      <c r="D37" s="16" t="s">
        <v>63</v>
      </c>
      <c r="E37" s="16"/>
      <c r="F37" s="1"/>
      <c r="G37" s="38">
        <f>'[4]Galea Sciberras N.'!$S$37</f>
        <v>0</v>
      </c>
      <c r="H37" s="1"/>
      <c r="I37" s="30"/>
      <c r="J37" s="1"/>
      <c r="K37" s="30"/>
      <c r="L37" s="1"/>
      <c r="M37" s="30"/>
      <c r="N37" s="1"/>
      <c r="O37" s="30"/>
      <c r="P37" s="1"/>
      <c r="Q37" s="30"/>
      <c r="R37" s="1"/>
      <c r="S37" s="34">
        <f t="shared" si="0"/>
        <v>0</v>
      </c>
      <c r="T37" s="1"/>
      <c r="U37" s="30"/>
      <c r="V37" s="1"/>
      <c r="W37" s="34">
        <f t="shared" si="1"/>
        <v>0</v>
      </c>
      <c r="X37" s="17"/>
    </row>
    <row r="38" spans="2:24" ht="15.75" customHeight="1">
      <c r="B38" s="15"/>
      <c r="C38" s="16">
        <v>16</v>
      </c>
      <c r="D38" s="16" t="s">
        <v>64</v>
      </c>
      <c r="E38" s="16"/>
      <c r="F38" s="1"/>
      <c r="G38" s="38">
        <f>'[4]Galea Sciberras N.'!$S$38</f>
        <v>0</v>
      </c>
      <c r="H38" s="1"/>
      <c r="I38" s="30"/>
      <c r="J38" s="1"/>
      <c r="K38" s="30"/>
      <c r="L38" s="1"/>
      <c r="M38" s="30"/>
      <c r="N38" s="1"/>
      <c r="O38" s="30"/>
      <c r="P38" s="1"/>
      <c r="Q38" s="30"/>
      <c r="R38" s="1"/>
      <c r="S38" s="34">
        <f t="shared" si="0"/>
        <v>0</v>
      </c>
      <c r="T38" s="1"/>
      <c r="U38" s="30"/>
      <c r="V38" s="1"/>
      <c r="W38" s="34">
        <f t="shared" si="1"/>
        <v>0</v>
      </c>
      <c r="X38" s="17"/>
    </row>
    <row r="39" spans="2:24" ht="15.75" customHeight="1">
      <c r="B39" s="15"/>
      <c r="C39" s="16">
        <v>17</v>
      </c>
      <c r="D39" s="16" t="s">
        <v>65</v>
      </c>
      <c r="E39" s="16"/>
      <c r="F39" s="1"/>
      <c r="G39" s="38">
        <f>'[4]Galea Sciberras N.'!$S$39</f>
        <v>0</v>
      </c>
      <c r="H39" s="1"/>
      <c r="I39" s="30"/>
      <c r="J39" s="1"/>
      <c r="K39" s="30"/>
      <c r="L39" s="1"/>
      <c r="M39" s="30"/>
      <c r="N39" s="1"/>
      <c r="O39" s="30"/>
      <c r="P39" s="1"/>
      <c r="Q39" s="30"/>
      <c r="R39" s="1"/>
      <c r="S39" s="34">
        <f t="shared" si="0"/>
        <v>0</v>
      </c>
      <c r="T39" s="1"/>
      <c r="U39" s="30"/>
      <c r="V39" s="1"/>
      <c r="W39" s="34">
        <f t="shared" si="1"/>
        <v>0</v>
      </c>
      <c r="X39" s="17"/>
    </row>
    <row r="40" spans="2:24" ht="15.75" customHeight="1">
      <c r="B40" s="15"/>
      <c r="C40" s="16">
        <v>18</v>
      </c>
      <c r="D40" s="16" t="s">
        <v>130</v>
      </c>
      <c r="E40" s="16"/>
      <c r="F40" s="1"/>
      <c r="G40" s="38">
        <f>'[4]Galea Sciberras N.'!$S$40</f>
        <v>0</v>
      </c>
      <c r="H40" s="1"/>
      <c r="I40" s="30"/>
      <c r="J40" s="1"/>
      <c r="K40" s="30"/>
      <c r="L40" s="1"/>
      <c r="M40" s="30"/>
      <c r="N40" s="1"/>
      <c r="O40" s="30"/>
      <c r="P40" s="1"/>
      <c r="Q40" s="30"/>
      <c r="R40" s="1"/>
      <c r="S40" s="34">
        <f t="shared" si="0"/>
        <v>0</v>
      </c>
      <c r="T40" s="1"/>
      <c r="U40" s="30"/>
      <c r="V40" s="1"/>
      <c r="W40" s="34">
        <f t="shared" si="1"/>
        <v>0</v>
      </c>
      <c r="X40" s="17"/>
    </row>
    <row r="41" spans="2:24" ht="15.75" customHeight="1">
      <c r="B41" s="15"/>
      <c r="C41" s="16">
        <v>19</v>
      </c>
      <c r="D41" s="16" t="s">
        <v>131</v>
      </c>
      <c r="E41" s="16"/>
      <c r="F41" s="1"/>
      <c r="G41" s="38">
        <f>'[4]Galea Sciberras N.'!$S$41</f>
        <v>0</v>
      </c>
      <c r="H41" s="1"/>
      <c r="I41" s="30"/>
      <c r="J41" s="1"/>
      <c r="K41" s="30"/>
      <c r="L41" s="1"/>
      <c r="M41" s="30"/>
      <c r="N41" s="1"/>
      <c r="O41" s="30"/>
      <c r="P41" s="1"/>
      <c r="Q41" s="30"/>
      <c r="R41" s="1"/>
      <c r="S41" s="34">
        <f t="shared" si="0"/>
        <v>0</v>
      </c>
      <c r="T41" s="1"/>
      <c r="U41" s="30"/>
      <c r="V41" s="1"/>
      <c r="W41" s="34">
        <f t="shared" si="1"/>
        <v>0</v>
      </c>
      <c r="X41" s="17"/>
    </row>
    <row r="42" spans="2:24" ht="15.75" customHeight="1">
      <c r="B42" s="15"/>
      <c r="C42" s="16">
        <v>20</v>
      </c>
      <c r="D42" s="16" t="s">
        <v>132</v>
      </c>
      <c r="E42" s="16"/>
      <c r="F42" s="1"/>
      <c r="G42" s="38">
        <f>'[4]Galea Sciberras N.'!$S$42</f>
        <v>0</v>
      </c>
      <c r="H42" s="1"/>
      <c r="I42" s="30"/>
      <c r="J42" s="1"/>
      <c r="K42" s="30"/>
      <c r="L42" s="1"/>
      <c r="M42" s="30"/>
      <c r="N42" s="1"/>
      <c r="O42" s="30"/>
      <c r="P42" s="1"/>
      <c r="Q42" s="30"/>
      <c r="R42" s="1"/>
      <c r="S42" s="34">
        <f t="shared" si="0"/>
        <v>0</v>
      </c>
      <c r="T42" s="1"/>
      <c r="U42" s="30"/>
      <c r="V42" s="1"/>
      <c r="W42" s="34">
        <f t="shared" si="1"/>
        <v>0</v>
      </c>
      <c r="X42" s="17"/>
    </row>
    <row r="43" spans="2:24" ht="15.75" customHeight="1">
      <c r="B43" s="15"/>
      <c r="C43" s="16">
        <v>21</v>
      </c>
      <c r="D43" s="16" t="s">
        <v>133</v>
      </c>
      <c r="E43" s="16"/>
      <c r="F43" s="1"/>
      <c r="G43" s="38">
        <f>'[4]Galea Sciberras N.'!$S$43</f>
        <v>0</v>
      </c>
      <c r="H43" s="1"/>
      <c r="I43" s="30"/>
      <c r="J43" s="1"/>
      <c r="K43" s="30"/>
      <c r="L43" s="1"/>
      <c r="M43" s="30"/>
      <c r="N43" s="1"/>
      <c r="O43" s="30"/>
      <c r="P43" s="1"/>
      <c r="Q43" s="30"/>
      <c r="R43" s="1"/>
      <c r="S43" s="34">
        <f t="shared" si="0"/>
        <v>0</v>
      </c>
      <c r="T43" s="1"/>
      <c r="U43" s="30"/>
      <c r="V43" s="1"/>
      <c r="W43" s="34">
        <f t="shared" si="1"/>
        <v>0</v>
      </c>
      <c r="X43" s="17"/>
    </row>
    <row r="44" spans="2:24" ht="6" customHeight="1">
      <c r="B44" s="15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7"/>
    </row>
    <row r="45" spans="2:24" ht="13.5" thickBot="1">
      <c r="B45" s="15"/>
      <c r="C45" s="1" t="s">
        <v>7</v>
      </c>
      <c r="D45" s="1"/>
      <c r="E45" s="1"/>
      <c r="F45" s="1"/>
      <c r="G45" s="35">
        <f>SUM(G23:G43)</f>
        <v>1079</v>
      </c>
      <c r="H45" s="34"/>
      <c r="I45" s="35">
        <f>SUM(I23:I43)</f>
        <v>4</v>
      </c>
      <c r="J45" s="34"/>
      <c r="K45" s="35">
        <f>SUM(K23:K43)</f>
        <v>0</v>
      </c>
      <c r="L45" s="34"/>
      <c r="M45" s="35">
        <f>SUM(M23:M43)</f>
        <v>19</v>
      </c>
      <c r="N45" s="34"/>
      <c r="O45" s="35">
        <f>SUM(O23:O43)</f>
        <v>0</v>
      </c>
      <c r="P45" s="34"/>
      <c r="Q45" s="35">
        <f>SUM(Q23:Q43)</f>
        <v>0</v>
      </c>
      <c r="R45" s="34"/>
      <c r="S45" s="35">
        <f>SUM(S23:S43)</f>
        <v>1064</v>
      </c>
      <c r="T45" s="34"/>
      <c r="U45" s="35">
        <f>SUM(U23:U43)</f>
        <v>197</v>
      </c>
      <c r="V45" s="34"/>
      <c r="W45" s="35">
        <f>SUM(W23:W43)</f>
        <v>867</v>
      </c>
      <c r="X45" s="17"/>
    </row>
    <row r="46" spans="2:24" ht="4.5" customHeight="1" thickTop="1">
      <c r="B46" s="15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7"/>
    </row>
    <row r="47" spans="2:24" ht="11.25" customHeight="1" hidden="1">
      <c r="B47" s="15"/>
      <c r="C47" s="16"/>
      <c r="D47" s="16"/>
      <c r="E47" s="16"/>
      <c r="F47" s="1"/>
      <c r="G47" s="16"/>
      <c r="H47" s="1"/>
      <c r="I47" s="16"/>
      <c r="J47" s="1"/>
      <c r="K47" s="16"/>
      <c r="L47" s="1"/>
      <c r="M47" s="16"/>
      <c r="N47" s="1"/>
      <c r="O47" s="16"/>
      <c r="P47" s="1"/>
      <c r="Q47" s="16"/>
      <c r="R47" s="1"/>
      <c r="S47" s="1">
        <f>G47+I47-M47+O47-Q47</f>
        <v>0</v>
      </c>
      <c r="T47" s="1"/>
      <c r="U47" s="16"/>
      <c r="V47" s="1"/>
      <c r="W47" s="1">
        <f>S47-U47</f>
        <v>0</v>
      </c>
      <c r="X47" s="17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8"/>
    </row>
    <row r="50" ht="12.75">
      <c r="C50" s="2" t="s">
        <v>31</v>
      </c>
    </row>
    <row r="51" spans="14:17" ht="12.75">
      <c r="N51" s="19" t="s">
        <v>42</v>
      </c>
      <c r="Q51" s="20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48" t="s">
        <v>14</v>
      </c>
      <c r="D53" s="48"/>
      <c r="E53" s="48"/>
      <c r="M53" s="1"/>
      <c r="N53" s="19" t="s">
        <v>41</v>
      </c>
      <c r="Q53" s="20"/>
      <c r="T53" s="33"/>
    </row>
    <row r="54" ht="12.75">
      <c r="T54" s="6" t="s">
        <v>12</v>
      </c>
    </row>
    <row r="55" spans="17:23" ht="12.75">
      <c r="Q55" s="21"/>
      <c r="R55" s="22"/>
      <c r="S55" s="22"/>
      <c r="T55" s="22"/>
      <c r="U55" s="22"/>
      <c r="V55" s="22"/>
      <c r="W55" s="23"/>
    </row>
    <row r="56" spans="14:23" ht="12.75">
      <c r="N56" s="19" t="s">
        <v>43</v>
      </c>
      <c r="Q56" s="24"/>
      <c r="R56" s="1"/>
      <c r="S56" s="1"/>
      <c r="T56" s="1"/>
      <c r="U56" s="1"/>
      <c r="V56" s="1"/>
      <c r="W56" s="25"/>
    </row>
    <row r="57" spans="17:23" ht="12.75">
      <c r="Q57" s="26"/>
      <c r="R57" s="27"/>
      <c r="S57" s="27"/>
      <c r="T57" s="27"/>
      <c r="U57" s="27"/>
      <c r="V57" s="27"/>
      <c r="W57" s="28"/>
    </row>
    <row r="62" ht="11.25" customHeight="1"/>
  </sheetData>
  <sheetProtection password="9F1D" sheet="1" objects="1" scenarios="1"/>
  <mergeCells count="7">
    <mergeCell ref="C53:E53"/>
    <mergeCell ref="B11:V11"/>
    <mergeCell ref="B13:V13"/>
    <mergeCell ref="B2:V2"/>
    <mergeCell ref="B4:V4"/>
    <mergeCell ref="B5:V5"/>
    <mergeCell ref="B7:V7"/>
  </mergeCells>
  <printOptions/>
  <pageMargins left="0.42" right="0.37" top="0.55" bottom="0.38" header="0.27" footer="0.2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39"/>
  <dimension ref="B2:X57"/>
  <sheetViews>
    <sheetView showGridLines="0" showZeros="0" zoomScalePageLayoutView="0" workbookViewId="0" topLeftCell="A31">
      <selection activeCell="S32" sqref="S32"/>
    </sheetView>
  </sheetViews>
  <sheetFormatPr defaultColWidth="9.140625" defaultRowHeight="12.75"/>
  <cols>
    <col min="1" max="1" width="3.7109375" style="2" customWidth="1"/>
    <col min="2" max="2" width="1.7109375" style="2" customWidth="1"/>
    <col min="3" max="3" width="2.8515625" style="2" customWidth="1"/>
    <col min="4" max="4" width="8.57421875" style="2" customWidth="1"/>
    <col min="5" max="5" width="10.28125" style="2" customWidth="1"/>
    <col min="6" max="6" width="1.7109375" style="2" customWidth="1"/>
    <col min="7" max="7" width="6.28125" style="2" customWidth="1"/>
    <col min="8" max="8" width="1.28515625" style="2" customWidth="1"/>
    <col min="9" max="9" width="5.140625" style="2" customWidth="1"/>
    <col min="10" max="10" width="1.28515625" style="2" customWidth="1"/>
    <col min="11" max="11" width="7.28125" style="2" customWidth="1"/>
    <col min="12" max="12" width="1.28515625" style="2" customWidth="1"/>
    <col min="13" max="13" width="5.140625" style="2" customWidth="1"/>
    <col min="14" max="14" width="1.28515625" style="2" customWidth="1"/>
    <col min="15" max="15" width="5.140625" style="2" customWidth="1"/>
    <col min="16" max="16" width="1.7109375" style="2" customWidth="1"/>
    <col min="17" max="17" width="5.140625" style="2" customWidth="1"/>
    <col min="18" max="18" width="1.7109375" style="2" customWidth="1"/>
    <col min="19" max="19" width="6.00390625" style="2" customWidth="1"/>
    <col min="20" max="20" width="1.7109375" style="2" customWidth="1"/>
    <col min="21" max="21" width="5.140625" style="2" customWidth="1"/>
    <col min="22" max="22" width="1.7109375" style="2" customWidth="1"/>
    <col min="23" max="23" width="7.140625" style="2" customWidth="1"/>
    <col min="24" max="24" width="1.57421875" style="2" customWidth="1"/>
    <col min="25" max="16384" width="9.140625" style="2" customWidth="1"/>
  </cols>
  <sheetData>
    <row r="1" ht="12.75" customHeight="1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161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customHeight="1" hidden="1"/>
    <row r="9" spans="2:17" ht="15.75">
      <c r="B9" s="3" t="s">
        <v>46</v>
      </c>
      <c r="C9" s="3"/>
      <c r="D9" s="3"/>
      <c r="E9" s="3"/>
      <c r="G9" s="1"/>
      <c r="H9" s="4" t="str">
        <f>Kriminal!H6</f>
        <v>Jannar 2019</v>
      </c>
      <c r="I9" s="1"/>
      <c r="L9" s="1"/>
      <c r="M9" s="1"/>
      <c r="P9" s="1"/>
      <c r="Q9" s="1"/>
    </row>
    <row r="10" ht="3.75" customHeight="1"/>
    <row r="11" spans="2:22" ht="106.5" customHeight="1">
      <c r="B11" s="52" t="s">
        <v>148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</row>
    <row r="12" ht="6.75" customHeight="1" hidden="1"/>
    <row r="13" spans="2:22" ht="10.5" customHeight="1">
      <c r="B13" s="54" t="s">
        <v>62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74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134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7" t="s">
        <v>135</v>
      </c>
      <c r="K19" s="13"/>
      <c r="L19" s="13"/>
      <c r="M19" s="13" t="s">
        <v>26</v>
      </c>
      <c r="N19" s="13"/>
      <c r="O19" s="32" t="s">
        <v>27</v>
      </c>
      <c r="P19" s="13"/>
      <c r="Q19" s="32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1"/>
      <c r="G23" s="38">
        <f>'[4]Bugeja A.'!$S$23</f>
        <v>0</v>
      </c>
      <c r="H23" s="1"/>
      <c r="I23" s="29">
        <v>2</v>
      </c>
      <c r="J23" s="1"/>
      <c r="K23" s="29"/>
      <c r="L23" s="1"/>
      <c r="M23" s="29">
        <v>2</v>
      </c>
      <c r="N23" s="1"/>
      <c r="O23" s="29"/>
      <c r="P23" s="1"/>
      <c r="Q23" s="29"/>
      <c r="R23" s="1"/>
      <c r="S23" s="34">
        <f aca="true" t="shared" si="0" ref="S23:S43">IF(ISNUMBER(G23),G23,0)+IF(ISNUMBER(I23),I23,0)-IF(ISNUMBER(M23),M23,0)+IF(ISNUMBER(O23),O23,0)-IF(ISNUMBER(Q23),Q23,0)+IF(ISNUMBER(K23),K23,0)</f>
        <v>0</v>
      </c>
      <c r="T23" s="1"/>
      <c r="U23" s="29"/>
      <c r="V23" s="1"/>
      <c r="W23" s="34">
        <f aca="true" t="shared" si="1" ref="W23:W43">IF(ISNUMBER(S23),S23,0)-IF(ISNUMBER(U23),U23,0)</f>
        <v>0</v>
      </c>
      <c r="X23" s="17"/>
    </row>
    <row r="24" spans="2:24" ht="15.75" customHeight="1">
      <c r="B24" s="15"/>
      <c r="C24" s="16">
        <v>2</v>
      </c>
      <c r="D24" s="16" t="s">
        <v>33</v>
      </c>
      <c r="E24" s="16"/>
      <c r="F24" s="1"/>
      <c r="G24" s="38">
        <f>'[4]Bugeja A.'!$S$24</f>
        <v>129</v>
      </c>
      <c r="H24" s="1"/>
      <c r="I24" s="30">
        <v>3</v>
      </c>
      <c r="J24" s="1"/>
      <c r="K24" s="30"/>
      <c r="L24" s="1"/>
      <c r="M24" s="30">
        <v>7</v>
      </c>
      <c r="N24" s="1"/>
      <c r="O24" s="30"/>
      <c r="P24" s="1"/>
      <c r="Q24" s="30"/>
      <c r="R24" s="1"/>
      <c r="S24" s="34">
        <f t="shared" si="0"/>
        <v>125</v>
      </c>
      <c r="T24" s="1"/>
      <c r="U24" s="30"/>
      <c r="V24" s="1"/>
      <c r="W24" s="34">
        <f t="shared" si="1"/>
        <v>125</v>
      </c>
      <c r="X24" s="17"/>
    </row>
    <row r="25" spans="2:24" ht="15.75" customHeight="1">
      <c r="B25" s="15"/>
      <c r="C25" s="16">
        <v>3</v>
      </c>
      <c r="D25" s="16" t="s">
        <v>19</v>
      </c>
      <c r="E25" s="16"/>
      <c r="F25" s="1"/>
      <c r="G25" s="38">
        <f>'[4]Bugeja A.'!$S$25</f>
        <v>135</v>
      </c>
      <c r="H25" s="1"/>
      <c r="I25" s="30">
        <v>8</v>
      </c>
      <c r="J25" s="1"/>
      <c r="K25" s="30"/>
      <c r="L25" s="1"/>
      <c r="M25" s="30">
        <v>5</v>
      </c>
      <c r="N25" s="1"/>
      <c r="O25" s="30"/>
      <c r="P25" s="1"/>
      <c r="Q25" s="30"/>
      <c r="R25" s="1"/>
      <c r="S25" s="34">
        <f t="shared" si="0"/>
        <v>138</v>
      </c>
      <c r="T25" s="1"/>
      <c r="U25" s="30"/>
      <c r="V25" s="1"/>
      <c r="W25" s="34">
        <f t="shared" si="1"/>
        <v>138</v>
      </c>
      <c r="X25" s="17"/>
    </row>
    <row r="26" spans="2:24" ht="15.75" customHeight="1">
      <c r="B26" s="15"/>
      <c r="C26" s="16">
        <v>4</v>
      </c>
      <c r="D26" s="16" t="s">
        <v>8</v>
      </c>
      <c r="E26" s="16"/>
      <c r="F26" s="1"/>
      <c r="G26" s="38">
        <f>'[4]Bugeja A.'!$S$26</f>
        <v>0</v>
      </c>
      <c r="H26" s="1"/>
      <c r="I26" s="30"/>
      <c r="J26" s="1"/>
      <c r="K26" s="30"/>
      <c r="L26" s="1"/>
      <c r="M26" s="30"/>
      <c r="N26" s="1"/>
      <c r="O26" s="30"/>
      <c r="P26" s="1"/>
      <c r="Q26" s="30"/>
      <c r="R26" s="1"/>
      <c r="S26" s="34">
        <f t="shared" si="0"/>
        <v>0</v>
      </c>
      <c r="T26" s="1"/>
      <c r="U26" s="30"/>
      <c r="V26" s="1"/>
      <c r="W26" s="34">
        <f t="shared" si="1"/>
        <v>0</v>
      </c>
      <c r="X26" s="17"/>
    </row>
    <row r="27" spans="2:24" ht="15.75" customHeight="1">
      <c r="B27" s="15"/>
      <c r="C27" s="16">
        <v>5</v>
      </c>
      <c r="D27" s="16" t="s">
        <v>71</v>
      </c>
      <c r="E27" s="16"/>
      <c r="F27" s="1"/>
      <c r="G27" s="38">
        <f>'[4]Bugeja A.'!$S$27</f>
        <v>0</v>
      </c>
      <c r="H27" s="1"/>
      <c r="I27" s="30"/>
      <c r="J27" s="1"/>
      <c r="K27" s="30"/>
      <c r="L27" s="1"/>
      <c r="M27" s="30"/>
      <c r="N27" s="1"/>
      <c r="O27" s="30"/>
      <c r="P27" s="1"/>
      <c r="Q27" s="30"/>
      <c r="R27" s="1"/>
      <c r="S27" s="34">
        <f t="shared" si="0"/>
        <v>0</v>
      </c>
      <c r="T27" s="1"/>
      <c r="U27" s="30"/>
      <c r="V27" s="1"/>
      <c r="W27" s="34">
        <f t="shared" si="1"/>
        <v>0</v>
      </c>
      <c r="X27" s="17"/>
    </row>
    <row r="28" spans="2:24" ht="15.75" customHeight="1">
      <c r="B28" s="15"/>
      <c r="C28" s="16">
        <v>6</v>
      </c>
      <c r="D28" s="16" t="s">
        <v>34</v>
      </c>
      <c r="E28" s="16"/>
      <c r="F28" s="1"/>
      <c r="G28" s="38">
        <f>'[4]Bugeja A.'!$S$28</f>
        <v>0</v>
      </c>
      <c r="H28" s="1"/>
      <c r="I28" s="30"/>
      <c r="J28" s="1"/>
      <c r="K28" s="30"/>
      <c r="L28" s="1"/>
      <c r="M28" s="30"/>
      <c r="N28" s="1"/>
      <c r="O28" s="30"/>
      <c r="P28" s="1"/>
      <c r="Q28" s="30"/>
      <c r="R28" s="1"/>
      <c r="S28" s="34">
        <f t="shared" si="0"/>
        <v>0</v>
      </c>
      <c r="T28" s="1"/>
      <c r="U28" s="30"/>
      <c r="V28" s="1"/>
      <c r="W28" s="34">
        <f t="shared" si="1"/>
        <v>0</v>
      </c>
      <c r="X28" s="17"/>
    </row>
    <row r="29" spans="2:24" ht="15.75" customHeight="1">
      <c r="B29" s="15"/>
      <c r="C29" s="16">
        <v>7</v>
      </c>
      <c r="D29" s="16" t="s">
        <v>9</v>
      </c>
      <c r="E29" s="16"/>
      <c r="F29" s="1"/>
      <c r="G29" s="38">
        <f>'[4]Bugeja A.'!$S$29</f>
        <v>0</v>
      </c>
      <c r="H29" s="1"/>
      <c r="I29" s="30"/>
      <c r="J29" s="1"/>
      <c r="K29" s="30"/>
      <c r="L29" s="1"/>
      <c r="M29" s="30"/>
      <c r="N29" s="1"/>
      <c r="O29" s="30"/>
      <c r="P29" s="1"/>
      <c r="Q29" s="30"/>
      <c r="R29" s="1"/>
      <c r="S29" s="34">
        <f t="shared" si="0"/>
        <v>0</v>
      </c>
      <c r="T29" s="1"/>
      <c r="U29" s="30"/>
      <c r="V29" s="1"/>
      <c r="W29" s="34">
        <f t="shared" si="1"/>
        <v>0</v>
      </c>
      <c r="X29" s="17"/>
    </row>
    <row r="30" spans="2:24" ht="15.75" customHeight="1">
      <c r="B30" s="15"/>
      <c r="C30" s="16">
        <v>8</v>
      </c>
      <c r="D30" s="16" t="s">
        <v>35</v>
      </c>
      <c r="E30" s="16"/>
      <c r="F30" s="1"/>
      <c r="G30" s="38">
        <f>'[4]Bugeja A.'!$S$30</f>
        <v>0</v>
      </c>
      <c r="H30" s="1"/>
      <c r="I30" s="30"/>
      <c r="J30" s="1"/>
      <c r="K30" s="30"/>
      <c r="L30" s="1"/>
      <c r="M30" s="30"/>
      <c r="N30" s="1"/>
      <c r="O30" s="30"/>
      <c r="P30" s="1"/>
      <c r="Q30" s="30"/>
      <c r="R30" s="1"/>
      <c r="S30" s="34">
        <f t="shared" si="0"/>
        <v>0</v>
      </c>
      <c r="T30" s="1"/>
      <c r="U30" s="30"/>
      <c r="V30" s="1"/>
      <c r="W30" s="34">
        <f t="shared" si="1"/>
        <v>0</v>
      </c>
      <c r="X30" s="17"/>
    </row>
    <row r="31" spans="2:24" ht="15.75" customHeight="1">
      <c r="B31" s="15"/>
      <c r="C31" s="16">
        <v>9</v>
      </c>
      <c r="D31" s="16" t="s">
        <v>36</v>
      </c>
      <c r="E31" s="16"/>
      <c r="F31" s="1"/>
      <c r="G31" s="38">
        <f>'[4]Bugeja A.'!$S$31</f>
        <v>0</v>
      </c>
      <c r="H31" s="1"/>
      <c r="I31" s="30"/>
      <c r="J31" s="1"/>
      <c r="K31" s="30"/>
      <c r="L31" s="1"/>
      <c r="M31" s="30"/>
      <c r="N31" s="1"/>
      <c r="O31" s="30"/>
      <c r="P31" s="1"/>
      <c r="Q31" s="30"/>
      <c r="R31" s="1"/>
      <c r="S31" s="34">
        <f t="shared" si="0"/>
        <v>0</v>
      </c>
      <c r="T31" s="1"/>
      <c r="U31" s="30"/>
      <c r="V31" s="1"/>
      <c r="W31" s="34">
        <f t="shared" si="1"/>
        <v>0</v>
      </c>
      <c r="X31" s="17"/>
    </row>
    <row r="32" spans="2:24" ht="15.75" customHeight="1">
      <c r="B32" s="15"/>
      <c r="C32" s="16">
        <v>10</v>
      </c>
      <c r="D32" s="16" t="s">
        <v>37</v>
      </c>
      <c r="E32" s="16"/>
      <c r="F32" s="1"/>
      <c r="G32" s="38">
        <f>'[4]Bugeja A.'!$S$32</f>
        <v>0</v>
      </c>
      <c r="H32" s="1"/>
      <c r="I32" s="30"/>
      <c r="J32" s="1"/>
      <c r="K32" s="30"/>
      <c r="L32" s="1"/>
      <c r="M32" s="30"/>
      <c r="N32" s="1"/>
      <c r="O32" s="30"/>
      <c r="P32" s="1"/>
      <c r="Q32" s="30"/>
      <c r="R32" s="1"/>
      <c r="S32" s="34">
        <f t="shared" si="0"/>
        <v>0</v>
      </c>
      <c r="T32" s="1"/>
      <c r="U32" s="30"/>
      <c r="V32" s="1"/>
      <c r="W32" s="34">
        <f t="shared" si="1"/>
        <v>0</v>
      </c>
      <c r="X32" s="17"/>
    </row>
    <row r="33" spans="2:24" ht="15.75" customHeight="1">
      <c r="B33" s="15"/>
      <c r="C33" s="16">
        <v>11</v>
      </c>
      <c r="D33" s="16" t="s">
        <v>38</v>
      </c>
      <c r="E33" s="16"/>
      <c r="F33" s="1"/>
      <c r="G33" s="38">
        <f>'[4]Bugeja A.'!$S$33</f>
        <v>62</v>
      </c>
      <c r="H33" s="1"/>
      <c r="I33" s="30"/>
      <c r="J33" s="1"/>
      <c r="K33" s="30"/>
      <c r="L33" s="1"/>
      <c r="M33" s="30"/>
      <c r="N33" s="1"/>
      <c r="O33" s="30"/>
      <c r="P33" s="1"/>
      <c r="Q33" s="30"/>
      <c r="R33" s="1"/>
      <c r="S33" s="34">
        <f t="shared" si="0"/>
        <v>62</v>
      </c>
      <c r="T33" s="1"/>
      <c r="U33" s="30"/>
      <c r="V33" s="1"/>
      <c r="W33" s="34">
        <f t="shared" si="1"/>
        <v>62</v>
      </c>
      <c r="X33" s="17"/>
    </row>
    <row r="34" spans="2:24" ht="15.75" customHeight="1">
      <c r="B34" s="15"/>
      <c r="C34" s="16">
        <v>12</v>
      </c>
      <c r="D34" s="16" t="s">
        <v>39</v>
      </c>
      <c r="E34" s="16"/>
      <c r="F34" s="1"/>
      <c r="G34" s="38">
        <f>'[4]Bugeja A.'!$S$34</f>
        <v>0</v>
      </c>
      <c r="H34" s="1"/>
      <c r="I34" s="30"/>
      <c r="J34" s="1"/>
      <c r="K34" s="30"/>
      <c r="L34" s="1"/>
      <c r="M34" s="30"/>
      <c r="N34" s="1"/>
      <c r="O34" s="30"/>
      <c r="P34" s="1"/>
      <c r="Q34" s="30"/>
      <c r="R34" s="1"/>
      <c r="S34" s="34">
        <f t="shared" si="0"/>
        <v>0</v>
      </c>
      <c r="T34" s="1"/>
      <c r="U34" s="30"/>
      <c r="V34" s="1"/>
      <c r="W34" s="34">
        <f t="shared" si="1"/>
        <v>0</v>
      </c>
      <c r="X34" s="17"/>
    </row>
    <row r="35" spans="2:24" ht="15.75" customHeight="1">
      <c r="B35" s="15"/>
      <c r="C35" s="16">
        <v>13</v>
      </c>
      <c r="D35" s="16" t="s">
        <v>40</v>
      </c>
      <c r="E35" s="16"/>
      <c r="F35" s="1"/>
      <c r="G35" s="38">
        <f>'[4]Bugeja A.'!$S$35</f>
        <v>0</v>
      </c>
      <c r="H35" s="1"/>
      <c r="I35" s="30"/>
      <c r="J35" s="1"/>
      <c r="K35" s="30"/>
      <c r="L35" s="1"/>
      <c r="M35" s="30"/>
      <c r="N35" s="1"/>
      <c r="O35" s="30"/>
      <c r="P35" s="1"/>
      <c r="Q35" s="30"/>
      <c r="R35" s="1"/>
      <c r="S35" s="34">
        <f t="shared" si="0"/>
        <v>0</v>
      </c>
      <c r="T35" s="1"/>
      <c r="U35" s="30"/>
      <c r="V35" s="1"/>
      <c r="W35" s="34">
        <f t="shared" si="1"/>
        <v>0</v>
      </c>
      <c r="X35" s="17"/>
    </row>
    <row r="36" spans="2:24" ht="15.75" customHeight="1">
      <c r="B36" s="15"/>
      <c r="C36" s="16">
        <v>14</v>
      </c>
      <c r="D36" s="16" t="s">
        <v>20</v>
      </c>
      <c r="E36" s="16"/>
      <c r="F36" s="1"/>
      <c r="G36" s="38">
        <f>'[4]Bugeja A.'!$S$36</f>
        <v>222</v>
      </c>
      <c r="H36" s="1"/>
      <c r="I36" s="30">
        <v>157</v>
      </c>
      <c r="J36" s="1"/>
      <c r="K36" s="30"/>
      <c r="L36" s="1"/>
      <c r="M36" s="30">
        <v>137</v>
      </c>
      <c r="N36" s="1"/>
      <c r="O36" s="30"/>
      <c r="P36" s="1"/>
      <c r="Q36" s="30"/>
      <c r="R36" s="1"/>
      <c r="S36" s="34">
        <f t="shared" si="0"/>
        <v>242</v>
      </c>
      <c r="T36" s="1"/>
      <c r="U36" s="30"/>
      <c r="V36" s="1"/>
      <c r="W36" s="34">
        <f t="shared" si="1"/>
        <v>242</v>
      </c>
      <c r="X36" s="17"/>
    </row>
    <row r="37" spans="2:24" ht="15.75" customHeight="1">
      <c r="B37" s="15"/>
      <c r="C37" s="16">
        <v>15</v>
      </c>
      <c r="D37" s="16" t="s">
        <v>63</v>
      </c>
      <c r="E37" s="16"/>
      <c r="F37" s="1"/>
      <c r="G37" s="38">
        <f>'[4]Bugeja A.'!$S$37</f>
        <v>0</v>
      </c>
      <c r="H37" s="1"/>
      <c r="I37" s="30"/>
      <c r="J37" s="1"/>
      <c r="K37" s="30"/>
      <c r="L37" s="1"/>
      <c r="M37" s="30"/>
      <c r="N37" s="1"/>
      <c r="O37" s="30"/>
      <c r="P37" s="1"/>
      <c r="Q37" s="30"/>
      <c r="R37" s="1"/>
      <c r="S37" s="34">
        <f t="shared" si="0"/>
        <v>0</v>
      </c>
      <c r="T37" s="1"/>
      <c r="U37" s="30"/>
      <c r="V37" s="1"/>
      <c r="W37" s="34">
        <f t="shared" si="1"/>
        <v>0</v>
      </c>
      <c r="X37" s="17"/>
    </row>
    <row r="38" spans="2:24" ht="15.75" customHeight="1">
      <c r="B38" s="15"/>
      <c r="C38" s="16">
        <v>16</v>
      </c>
      <c r="D38" s="16" t="s">
        <v>64</v>
      </c>
      <c r="E38" s="16"/>
      <c r="F38" s="1"/>
      <c r="G38" s="38">
        <f>'[4]Bugeja A.'!$S$38</f>
        <v>0</v>
      </c>
      <c r="H38" s="1"/>
      <c r="I38" s="30"/>
      <c r="J38" s="1"/>
      <c r="K38" s="30"/>
      <c r="L38" s="1"/>
      <c r="M38" s="30"/>
      <c r="N38" s="1"/>
      <c r="O38" s="30"/>
      <c r="P38" s="1"/>
      <c r="Q38" s="30"/>
      <c r="R38" s="1"/>
      <c r="S38" s="34">
        <f t="shared" si="0"/>
        <v>0</v>
      </c>
      <c r="T38" s="1"/>
      <c r="U38" s="30"/>
      <c r="V38" s="1"/>
      <c r="W38" s="34">
        <f t="shared" si="1"/>
        <v>0</v>
      </c>
      <c r="X38" s="17"/>
    </row>
    <row r="39" spans="2:24" ht="15.75" customHeight="1">
      <c r="B39" s="15"/>
      <c r="C39" s="16">
        <v>17</v>
      </c>
      <c r="D39" s="16" t="s">
        <v>65</v>
      </c>
      <c r="E39" s="16"/>
      <c r="F39" s="1"/>
      <c r="G39" s="38">
        <f>'[4]Bugeja A.'!$S$39</f>
        <v>0</v>
      </c>
      <c r="H39" s="1"/>
      <c r="I39" s="30"/>
      <c r="J39" s="1"/>
      <c r="K39" s="30"/>
      <c r="L39" s="1"/>
      <c r="M39" s="30"/>
      <c r="N39" s="1"/>
      <c r="O39" s="30"/>
      <c r="P39" s="1"/>
      <c r="Q39" s="30"/>
      <c r="R39" s="1"/>
      <c r="S39" s="34">
        <f t="shared" si="0"/>
        <v>0</v>
      </c>
      <c r="T39" s="1"/>
      <c r="U39" s="30"/>
      <c r="V39" s="1"/>
      <c r="W39" s="34">
        <f t="shared" si="1"/>
        <v>0</v>
      </c>
      <c r="X39" s="17"/>
    </row>
    <row r="40" spans="2:24" ht="15.75" customHeight="1">
      <c r="B40" s="15"/>
      <c r="C40" s="16">
        <v>18</v>
      </c>
      <c r="D40" s="16" t="s">
        <v>130</v>
      </c>
      <c r="E40" s="16"/>
      <c r="F40" s="1"/>
      <c r="G40" s="38">
        <f>'[4]Bugeja A.'!$S$40</f>
        <v>0</v>
      </c>
      <c r="H40" s="1"/>
      <c r="I40" s="30"/>
      <c r="J40" s="1"/>
      <c r="K40" s="30"/>
      <c r="L40" s="1"/>
      <c r="M40" s="30"/>
      <c r="N40" s="1"/>
      <c r="O40" s="30"/>
      <c r="P40" s="1"/>
      <c r="Q40" s="30"/>
      <c r="R40" s="1"/>
      <c r="S40" s="34">
        <f t="shared" si="0"/>
        <v>0</v>
      </c>
      <c r="T40" s="1"/>
      <c r="U40" s="30"/>
      <c r="V40" s="1"/>
      <c r="W40" s="34">
        <f t="shared" si="1"/>
        <v>0</v>
      </c>
      <c r="X40" s="17"/>
    </row>
    <row r="41" spans="2:24" ht="15.75" customHeight="1">
      <c r="B41" s="15"/>
      <c r="C41" s="16">
        <v>19</v>
      </c>
      <c r="D41" s="16" t="s">
        <v>131</v>
      </c>
      <c r="E41" s="16"/>
      <c r="F41" s="1"/>
      <c r="G41" s="38">
        <f>'[4]Bugeja A.'!$S$41</f>
        <v>0</v>
      </c>
      <c r="H41" s="1"/>
      <c r="I41" s="30"/>
      <c r="J41" s="1"/>
      <c r="K41" s="30"/>
      <c r="L41" s="1"/>
      <c r="M41" s="30"/>
      <c r="N41" s="1"/>
      <c r="O41" s="30"/>
      <c r="P41" s="1"/>
      <c r="Q41" s="30"/>
      <c r="R41" s="1"/>
      <c r="S41" s="34">
        <f t="shared" si="0"/>
        <v>0</v>
      </c>
      <c r="T41" s="1"/>
      <c r="U41" s="30"/>
      <c r="V41" s="1"/>
      <c r="W41" s="34">
        <f t="shared" si="1"/>
        <v>0</v>
      </c>
      <c r="X41" s="17"/>
    </row>
    <row r="42" spans="2:24" ht="15.75" customHeight="1">
      <c r="B42" s="15"/>
      <c r="C42" s="16">
        <v>20</v>
      </c>
      <c r="D42" s="16" t="s">
        <v>132</v>
      </c>
      <c r="E42" s="16"/>
      <c r="F42" s="1"/>
      <c r="G42" s="38">
        <f>'[4]Bugeja A.'!$S$42</f>
        <v>0</v>
      </c>
      <c r="H42" s="1"/>
      <c r="I42" s="30"/>
      <c r="J42" s="1"/>
      <c r="K42" s="30"/>
      <c r="L42" s="1"/>
      <c r="M42" s="30"/>
      <c r="N42" s="1"/>
      <c r="O42" s="30"/>
      <c r="P42" s="1"/>
      <c r="Q42" s="30"/>
      <c r="R42" s="1"/>
      <c r="S42" s="34">
        <f t="shared" si="0"/>
        <v>0</v>
      </c>
      <c r="T42" s="1"/>
      <c r="U42" s="30"/>
      <c r="V42" s="1"/>
      <c r="W42" s="34">
        <f t="shared" si="1"/>
        <v>0</v>
      </c>
      <c r="X42" s="17"/>
    </row>
    <row r="43" spans="2:24" ht="15.75" customHeight="1">
      <c r="B43" s="15"/>
      <c r="C43" s="16">
        <v>21</v>
      </c>
      <c r="D43" s="16" t="s">
        <v>133</v>
      </c>
      <c r="E43" s="16"/>
      <c r="F43" s="1"/>
      <c r="G43" s="38">
        <f>'[4]Bugeja A.'!$S$43</f>
        <v>0</v>
      </c>
      <c r="H43" s="1"/>
      <c r="I43" s="30"/>
      <c r="J43" s="1"/>
      <c r="K43" s="30"/>
      <c r="L43" s="1"/>
      <c r="M43" s="30"/>
      <c r="N43" s="1"/>
      <c r="O43" s="30"/>
      <c r="P43" s="1"/>
      <c r="Q43" s="30"/>
      <c r="R43" s="1"/>
      <c r="S43" s="34">
        <f t="shared" si="0"/>
        <v>0</v>
      </c>
      <c r="T43" s="1"/>
      <c r="U43" s="30"/>
      <c r="V43" s="1"/>
      <c r="W43" s="34">
        <f t="shared" si="1"/>
        <v>0</v>
      </c>
      <c r="X43" s="17"/>
    </row>
    <row r="44" spans="2:24" ht="6" customHeight="1">
      <c r="B44" s="15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7"/>
    </row>
    <row r="45" spans="2:24" ht="13.5" thickBot="1">
      <c r="B45" s="15"/>
      <c r="C45" s="1" t="s">
        <v>7</v>
      </c>
      <c r="D45" s="1"/>
      <c r="E45" s="1"/>
      <c r="F45" s="1"/>
      <c r="G45" s="35">
        <f>SUM(G23:G43)</f>
        <v>548</v>
      </c>
      <c r="H45" s="34"/>
      <c r="I45" s="35">
        <f>SUM(I23:I43)</f>
        <v>170</v>
      </c>
      <c r="J45" s="34"/>
      <c r="K45" s="35">
        <f>SUM(K23:K43)</f>
        <v>0</v>
      </c>
      <c r="L45" s="34"/>
      <c r="M45" s="35">
        <f>SUM(M23:M43)</f>
        <v>151</v>
      </c>
      <c r="N45" s="34"/>
      <c r="O45" s="35">
        <f>SUM(O23:O43)</f>
        <v>0</v>
      </c>
      <c r="P45" s="34"/>
      <c r="Q45" s="35">
        <f>SUM(Q23:Q43)</f>
        <v>0</v>
      </c>
      <c r="R45" s="34"/>
      <c r="S45" s="35">
        <f>SUM(S23:S43)</f>
        <v>567</v>
      </c>
      <c r="T45" s="34"/>
      <c r="U45" s="35">
        <f>SUM(U23:U43)</f>
        <v>0</v>
      </c>
      <c r="V45" s="34"/>
      <c r="W45" s="35">
        <f>SUM(W23:W43)</f>
        <v>567</v>
      </c>
      <c r="X45" s="17"/>
    </row>
    <row r="46" spans="2:24" ht="4.5" customHeight="1" thickTop="1">
      <c r="B46" s="15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7"/>
    </row>
    <row r="47" spans="2:24" ht="11.25" customHeight="1" hidden="1">
      <c r="B47" s="15"/>
      <c r="C47" s="16"/>
      <c r="D47" s="16"/>
      <c r="E47" s="16"/>
      <c r="F47" s="1"/>
      <c r="G47" s="16"/>
      <c r="H47" s="1"/>
      <c r="I47" s="16"/>
      <c r="J47" s="1"/>
      <c r="K47" s="16"/>
      <c r="L47" s="1"/>
      <c r="M47" s="16"/>
      <c r="N47" s="1"/>
      <c r="O47" s="16"/>
      <c r="P47" s="1"/>
      <c r="Q47" s="16"/>
      <c r="R47" s="1"/>
      <c r="S47" s="1">
        <f>G47+I47-M47+O47-Q47</f>
        <v>0</v>
      </c>
      <c r="T47" s="1"/>
      <c r="U47" s="16"/>
      <c r="V47" s="1"/>
      <c r="W47" s="1">
        <f>S47-U47</f>
        <v>0</v>
      </c>
      <c r="X47" s="17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8"/>
    </row>
    <row r="50" ht="12.75">
      <c r="C50" s="2" t="s">
        <v>31</v>
      </c>
    </row>
    <row r="51" spans="14:17" ht="12.75">
      <c r="N51" s="19" t="s">
        <v>42</v>
      </c>
      <c r="Q51" s="20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48" t="s">
        <v>14</v>
      </c>
      <c r="D53" s="48"/>
      <c r="E53" s="48"/>
      <c r="M53" s="1"/>
      <c r="N53" s="19" t="s">
        <v>41</v>
      </c>
      <c r="Q53" s="20"/>
      <c r="T53" s="33"/>
    </row>
    <row r="54" ht="12.75">
      <c r="T54" s="6" t="s">
        <v>12</v>
      </c>
    </row>
    <row r="55" spans="17:23" ht="12.75">
      <c r="Q55" s="21"/>
      <c r="R55" s="22"/>
      <c r="S55" s="22"/>
      <c r="T55" s="22"/>
      <c r="U55" s="22"/>
      <c r="V55" s="22"/>
      <c r="W55" s="23"/>
    </row>
    <row r="56" spans="14:23" ht="12.75">
      <c r="N56" s="19" t="s">
        <v>43</v>
      </c>
      <c r="Q56" s="24"/>
      <c r="R56" s="1"/>
      <c r="S56" s="1"/>
      <c r="T56" s="1"/>
      <c r="U56" s="1"/>
      <c r="V56" s="1"/>
      <c r="W56" s="25"/>
    </row>
    <row r="57" spans="17:23" ht="12.75">
      <c r="Q57" s="26"/>
      <c r="R57" s="27"/>
      <c r="S57" s="27"/>
      <c r="T57" s="27"/>
      <c r="U57" s="27"/>
      <c r="V57" s="27"/>
      <c r="W57" s="28"/>
    </row>
    <row r="62" ht="11.25" customHeight="1"/>
  </sheetData>
  <sheetProtection password="9F1D" sheet="1" objects="1" scenarios="1"/>
  <mergeCells count="7">
    <mergeCell ref="C53:E53"/>
    <mergeCell ref="B2:V2"/>
    <mergeCell ref="B4:V4"/>
    <mergeCell ref="B5:V5"/>
    <mergeCell ref="B7:V7"/>
    <mergeCell ref="B11:V11"/>
    <mergeCell ref="B13:V13"/>
  </mergeCells>
  <printOptions/>
  <pageMargins left="0.42" right="0.37" top="0.55" bottom="0.38" header="0.27" footer="0.2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40"/>
  <dimension ref="B2:X57"/>
  <sheetViews>
    <sheetView showGridLines="0" showZeros="0" zoomScalePageLayoutView="0" workbookViewId="0" topLeftCell="A34">
      <selection activeCell="S32" sqref="S32"/>
    </sheetView>
  </sheetViews>
  <sheetFormatPr defaultColWidth="9.140625" defaultRowHeight="12.75"/>
  <cols>
    <col min="1" max="1" width="3.7109375" style="2" customWidth="1"/>
    <col min="2" max="2" width="1.7109375" style="2" customWidth="1"/>
    <col min="3" max="3" width="2.8515625" style="2" customWidth="1"/>
    <col min="4" max="4" width="8.57421875" style="2" customWidth="1"/>
    <col min="5" max="5" width="10.28125" style="2" customWidth="1"/>
    <col min="6" max="6" width="1.7109375" style="2" customWidth="1"/>
    <col min="7" max="7" width="6.28125" style="2" customWidth="1"/>
    <col min="8" max="8" width="1.28515625" style="2" customWidth="1"/>
    <col min="9" max="9" width="5.140625" style="2" customWidth="1"/>
    <col min="10" max="10" width="1.28515625" style="2" customWidth="1"/>
    <col min="11" max="11" width="7.28125" style="2" customWidth="1"/>
    <col min="12" max="12" width="1.28515625" style="2" customWidth="1"/>
    <col min="13" max="13" width="5.140625" style="2" customWidth="1"/>
    <col min="14" max="14" width="1.28515625" style="2" customWidth="1"/>
    <col min="15" max="15" width="5.140625" style="2" customWidth="1"/>
    <col min="16" max="16" width="1.7109375" style="2" customWidth="1"/>
    <col min="17" max="17" width="5.140625" style="2" customWidth="1"/>
    <col min="18" max="18" width="1.7109375" style="2" customWidth="1"/>
    <col min="19" max="19" width="5.140625" style="2" customWidth="1"/>
    <col min="20" max="20" width="1.7109375" style="2" customWidth="1"/>
    <col min="21" max="21" width="5.140625" style="2" customWidth="1"/>
    <col min="22" max="22" width="1.7109375" style="2" customWidth="1"/>
    <col min="23" max="23" width="7.140625" style="2" customWidth="1"/>
    <col min="24" max="24" width="1.57421875" style="2" customWidth="1"/>
    <col min="25" max="16384" width="9.140625" style="2" customWidth="1"/>
  </cols>
  <sheetData>
    <row r="1" ht="12.75" customHeight="1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162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customHeight="1" hidden="1"/>
    <row r="9" spans="2:17" ht="15.75">
      <c r="B9" s="3" t="s">
        <v>46</v>
      </c>
      <c r="C9" s="3"/>
      <c r="D9" s="3"/>
      <c r="E9" s="3"/>
      <c r="G9" s="1"/>
      <c r="H9" s="4" t="str">
        <f>Kriminal!H6</f>
        <v>Jannar 2019</v>
      </c>
      <c r="I9" s="1"/>
      <c r="L9" s="1"/>
      <c r="M9" s="1"/>
      <c r="P9" s="1"/>
      <c r="Q9" s="1"/>
    </row>
    <row r="10" ht="3.75" customHeight="1"/>
    <row r="11" spans="2:22" ht="106.5" customHeight="1">
      <c r="B11" s="52" t="s">
        <v>148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</row>
    <row r="12" ht="6.75" customHeight="1" hidden="1"/>
    <row r="13" spans="2:22" ht="10.5" customHeight="1">
      <c r="B13" s="54" t="s">
        <v>62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74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134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7" t="s">
        <v>135</v>
      </c>
      <c r="K19" s="13"/>
      <c r="L19" s="13"/>
      <c r="M19" s="13" t="s">
        <v>26</v>
      </c>
      <c r="N19" s="13"/>
      <c r="O19" s="32" t="s">
        <v>27</v>
      </c>
      <c r="P19" s="13"/>
      <c r="Q19" s="32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1"/>
      <c r="G23" s="38">
        <f>'[4]Galea C.'!$S$23</f>
        <v>0</v>
      </c>
      <c r="H23" s="1"/>
      <c r="I23" s="29">
        <v>3</v>
      </c>
      <c r="J23" s="1"/>
      <c r="K23" s="29"/>
      <c r="L23" s="1"/>
      <c r="M23" s="29">
        <v>3</v>
      </c>
      <c r="N23" s="1"/>
      <c r="O23" s="29"/>
      <c r="P23" s="1"/>
      <c r="Q23" s="29"/>
      <c r="R23" s="1"/>
      <c r="S23" s="34">
        <f aca="true" t="shared" si="0" ref="S23:S43">IF(ISNUMBER(G23),G23,0)+IF(ISNUMBER(I23),I23,0)-IF(ISNUMBER(M23),M23,0)+IF(ISNUMBER(O23),O23,0)-IF(ISNUMBER(Q23),Q23,0)+IF(ISNUMBER(K23),K23,0)</f>
        <v>0</v>
      </c>
      <c r="T23" s="1"/>
      <c r="U23" s="29"/>
      <c r="V23" s="1"/>
      <c r="W23" s="34">
        <f aca="true" t="shared" si="1" ref="W23:W43">IF(ISNUMBER(S23),S23,0)-IF(ISNUMBER(U23),U23,0)</f>
        <v>0</v>
      </c>
      <c r="X23" s="17"/>
    </row>
    <row r="24" spans="2:24" ht="15.75" customHeight="1">
      <c r="B24" s="15"/>
      <c r="C24" s="16">
        <v>2</v>
      </c>
      <c r="D24" s="16" t="s">
        <v>33</v>
      </c>
      <c r="E24" s="16"/>
      <c r="F24" s="1"/>
      <c r="G24" s="38">
        <f>'[4]Galea C.'!$S$24</f>
        <v>19</v>
      </c>
      <c r="H24" s="1"/>
      <c r="I24" s="30">
        <v>2</v>
      </c>
      <c r="J24" s="1"/>
      <c r="K24" s="30"/>
      <c r="L24" s="1"/>
      <c r="M24" s="30">
        <v>2</v>
      </c>
      <c r="N24" s="1"/>
      <c r="O24" s="30"/>
      <c r="P24" s="1"/>
      <c r="Q24" s="30">
        <v>1</v>
      </c>
      <c r="R24" s="1"/>
      <c r="S24" s="34">
        <f t="shared" si="0"/>
        <v>18</v>
      </c>
      <c r="T24" s="1"/>
      <c r="U24" s="30"/>
      <c r="V24" s="1"/>
      <c r="W24" s="34">
        <f t="shared" si="1"/>
        <v>18</v>
      </c>
      <c r="X24" s="17"/>
    </row>
    <row r="25" spans="2:24" ht="15.75" customHeight="1">
      <c r="B25" s="15"/>
      <c r="C25" s="16">
        <v>3</v>
      </c>
      <c r="D25" s="16" t="s">
        <v>19</v>
      </c>
      <c r="E25" s="16"/>
      <c r="F25" s="1"/>
      <c r="G25" s="38">
        <f>'[4]Galea C.'!$S$25</f>
        <v>28</v>
      </c>
      <c r="H25" s="1"/>
      <c r="I25" s="30">
        <v>10</v>
      </c>
      <c r="J25" s="1"/>
      <c r="K25" s="30"/>
      <c r="L25" s="1"/>
      <c r="M25" s="30">
        <v>6</v>
      </c>
      <c r="N25" s="1"/>
      <c r="O25" s="30"/>
      <c r="P25" s="1"/>
      <c r="Q25" s="30"/>
      <c r="R25" s="1"/>
      <c r="S25" s="34">
        <f t="shared" si="0"/>
        <v>32</v>
      </c>
      <c r="T25" s="1"/>
      <c r="U25" s="30"/>
      <c r="V25" s="1"/>
      <c r="W25" s="34">
        <f t="shared" si="1"/>
        <v>32</v>
      </c>
      <c r="X25" s="17"/>
    </row>
    <row r="26" spans="2:24" ht="15.75" customHeight="1">
      <c r="B26" s="15"/>
      <c r="C26" s="16">
        <v>4</v>
      </c>
      <c r="D26" s="16" t="s">
        <v>8</v>
      </c>
      <c r="E26" s="16"/>
      <c r="F26" s="1"/>
      <c r="G26" s="38">
        <f>'[4]Galea C.'!$S$26</f>
        <v>0</v>
      </c>
      <c r="H26" s="1"/>
      <c r="I26" s="30"/>
      <c r="J26" s="1"/>
      <c r="K26" s="30"/>
      <c r="L26" s="1"/>
      <c r="M26" s="30"/>
      <c r="N26" s="1"/>
      <c r="O26" s="30"/>
      <c r="P26" s="1"/>
      <c r="Q26" s="30"/>
      <c r="R26" s="1"/>
      <c r="S26" s="34">
        <f t="shared" si="0"/>
        <v>0</v>
      </c>
      <c r="T26" s="1"/>
      <c r="U26" s="30"/>
      <c r="V26" s="1"/>
      <c r="W26" s="34">
        <f t="shared" si="1"/>
        <v>0</v>
      </c>
      <c r="X26" s="17"/>
    </row>
    <row r="27" spans="2:24" ht="15.75" customHeight="1">
      <c r="B27" s="15"/>
      <c r="C27" s="16">
        <v>5</v>
      </c>
      <c r="D27" s="16" t="s">
        <v>71</v>
      </c>
      <c r="E27" s="16"/>
      <c r="F27" s="1"/>
      <c r="G27" s="38">
        <f>'[4]Galea C.'!$S$27</f>
        <v>0</v>
      </c>
      <c r="H27" s="1"/>
      <c r="I27" s="30"/>
      <c r="J27" s="1"/>
      <c r="K27" s="30"/>
      <c r="L27" s="1"/>
      <c r="M27" s="30"/>
      <c r="N27" s="1"/>
      <c r="O27" s="30"/>
      <c r="P27" s="1"/>
      <c r="Q27" s="30"/>
      <c r="R27" s="1"/>
      <c r="S27" s="34">
        <f t="shared" si="0"/>
        <v>0</v>
      </c>
      <c r="T27" s="1"/>
      <c r="U27" s="30"/>
      <c r="V27" s="1"/>
      <c r="W27" s="34">
        <f t="shared" si="1"/>
        <v>0</v>
      </c>
      <c r="X27" s="17"/>
    </row>
    <row r="28" spans="2:24" ht="15.75" customHeight="1">
      <c r="B28" s="15"/>
      <c r="C28" s="16">
        <v>6</v>
      </c>
      <c r="D28" s="16" t="s">
        <v>34</v>
      </c>
      <c r="E28" s="16"/>
      <c r="F28" s="1"/>
      <c r="G28" s="38">
        <f>'[4]Galea C.'!$S$28</f>
        <v>0</v>
      </c>
      <c r="H28" s="1"/>
      <c r="I28" s="30"/>
      <c r="J28" s="1"/>
      <c r="K28" s="30"/>
      <c r="L28" s="1"/>
      <c r="M28" s="30"/>
      <c r="N28" s="1"/>
      <c r="O28" s="30"/>
      <c r="P28" s="1"/>
      <c r="Q28" s="30"/>
      <c r="R28" s="1"/>
      <c r="S28" s="34">
        <f t="shared" si="0"/>
        <v>0</v>
      </c>
      <c r="T28" s="1"/>
      <c r="U28" s="30"/>
      <c r="V28" s="1"/>
      <c r="W28" s="34">
        <f t="shared" si="1"/>
        <v>0</v>
      </c>
      <c r="X28" s="17"/>
    </row>
    <row r="29" spans="2:24" ht="15.75" customHeight="1">
      <c r="B29" s="15"/>
      <c r="C29" s="16">
        <v>7</v>
      </c>
      <c r="D29" s="16" t="s">
        <v>9</v>
      </c>
      <c r="E29" s="16"/>
      <c r="F29" s="1"/>
      <c r="G29" s="38">
        <f>'[4]Galea C.'!$S$29</f>
        <v>0</v>
      </c>
      <c r="H29" s="1"/>
      <c r="I29" s="30"/>
      <c r="J29" s="1"/>
      <c r="K29" s="30"/>
      <c r="L29" s="1"/>
      <c r="M29" s="30"/>
      <c r="N29" s="1"/>
      <c r="O29" s="30"/>
      <c r="P29" s="1"/>
      <c r="Q29" s="30"/>
      <c r="R29" s="1"/>
      <c r="S29" s="34">
        <f t="shared" si="0"/>
        <v>0</v>
      </c>
      <c r="T29" s="1"/>
      <c r="U29" s="30"/>
      <c r="V29" s="1"/>
      <c r="W29" s="34">
        <f t="shared" si="1"/>
        <v>0</v>
      </c>
      <c r="X29" s="17"/>
    </row>
    <row r="30" spans="2:24" ht="15.75" customHeight="1">
      <c r="B30" s="15"/>
      <c r="C30" s="16">
        <v>8</v>
      </c>
      <c r="D30" s="16" t="s">
        <v>35</v>
      </c>
      <c r="E30" s="16"/>
      <c r="F30" s="1"/>
      <c r="G30" s="38">
        <f>'[4]Galea C.'!$S$30</f>
        <v>0</v>
      </c>
      <c r="H30" s="1"/>
      <c r="I30" s="30"/>
      <c r="J30" s="1"/>
      <c r="K30" s="30"/>
      <c r="L30" s="1"/>
      <c r="M30" s="30"/>
      <c r="N30" s="1"/>
      <c r="O30" s="30"/>
      <c r="P30" s="1"/>
      <c r="Q30" s="30"/>
      <c r="R30" s="1"/>
      <c r="S30" s="34">
        <f t="shared" si="0"/>
        <v>0</v>
      </c>
      <c r="T30" s="1"/>
      <c r="U30" s="30"/>
      <c r="V30" s="1"/>
      <c r="W30" s="34">
        <f t="shared" si="1"/>
        <v>0</v>
      </c>
      <c r="X30" s="17"/>
    </row>
    <row r="31" spans="2:24" ht="15.75" customHeight="1">
      <c r="B31" s="15"/>
      <c r="C31" s="16">
        <v>9</v>
      </c>
      <c r="D31" s="16" t="s">
        <v>36</v>
      </c>
      <c r="E31" s="16"/>
      <c r="F31" s="1"/>
      <c r="G31" s="38">
        <f>'[4]Galea C.'!$S$31</f>
        <v>0</v>
      </c>
      <c r="H31" s="1"/>
      <c r="I31" s="30"/>
      <c r="J31" s="1"/>
      <c r="K31" s="30"/>
      <c r="L31" s="1"/>
      <c r="M31" s="30"/>
      <c r="N31" s="1"/>
      <c r="O31" s="30"/>
      <c r="P31" s="1"/>
      <c r="Q31" s="30"/>
      <c r="R31" s="1"/>
      <c r="S31" s="34">
        <f t="shared" si="0"/>
        <v>0</v>
      </c>
      <c r="T31" s="1"/>
      <c r="U31" s="30"/>
      <c r="V31" s="1"/>
      <c r="W31" s="34">
        <f t="shared" si="1"/>
        <v>0</v>
      </c>
      <c r="X31" s="17"/>
    </row>
    <row r="32" spans="2:24" ht="15.75" customHeight="1">
      <c r="B32" s="15"/>
      <c r="C32" s="16">
        <v>10</v>
      </c>
      <c r="D32" s="16" t="s">
        <v>37</v>
      </c>
      <c r="E32" s="16"/>
      <c r="F32" s="1"/>
      <c r="G32" s="38">
        <f>'[4]Galea C.'!$S$32</f>
        <v>0</v>
      </c>
      <c r="H32" s="1"/>
      <c r="I32" s="30"/>
      <c r="J32" s="1"/>
      <c r="K32" s="30"/>
      <c r="L32" s="1"/>
      <c r="M32" s="30"/>
      <c r="N32" s="1"/>
      <c r="O32" s="30"/>
      <c r="P32" s="1"/>
      <c r="Q32" s="30"/>
      <c r="R32" s="1"/>
      <c r="S32" s="34">
        <f t="shared" si="0"/>
        <v>0</v>
      </c>
      <c r="T32" s="1"/>
      <c r="U32" s="30"/>
      <c r="V32" s="1"/>
      <c r="W32" s="34">
        <f t="shared" si="1"/>
        <v>0</v>
      </c>
      <c r="X32" s="17"/>
    </row>
    <row r="33" spans="2:24" ht="15.75" customHeight="1">
      <c r="B33" s="15"/>
      <c r="C33" s="16">
        <v>11</v>
      </c>
      <c r="D33" s="16" t="s">
        <v>38</v>
      </c>
      <c r="E33" s="16"/>
      <c r="F33" s="1"/>
      <c r="G33" s="38">
        <f>'[4]Galea C.'!$S$33</f>
        <v>0</v>
      </c>
      <c r="H33" s="1"/>
      <c r="I33" s="30"/>
      <c r="J33" s="1"/>
      <c r="K33" s="30"/>
      <c r="L33" s="1"/>
      <c r="M33" s="30"/>
      <c r="N33" s="1"/>
      <c r="O33" s="30"/>
      <c r="P33" s="1"/>
      <c r="Q33" s="30"/>
      <c r="R33" s="1"/>
      <c r="S33" s="34">
        <f t="shared" si="0"/>
        <v>0</v>
      </c>
      <c r="T33" s="1"/>
      <c r="U33" s="30"/>
      <c r="V33" s="1"/>
      <c r="W33" s="34">
        <f t="shared" si="1"/>
        <v>0</v>
      </c>
      <c r="X33" s="17"/>
    </row>
    <row r="34" spans="2:24" ht="15.75" customHeight="1">
      <c r="B34" s="15"/>
      <c r="C34" s="16">
        <v>12</v>
      </c>
      <c r="D34" s="16" t="s">
        <v>39</v>
      </c>
      <c r="E34" s="16"/>
      <c r="F34" s="1"/>
      <c r="G34" s="38">
        <f>'[4]Galea C.'!$S$34</f>
        <v>0</v>
      </c>
      <c r="H34" s="1"/>
      <c r="I34" s="30"/>
      <c r="J34" s="1"/>
      <c r="K34" s="30"/>
      <c r="L34" s="1"/>
      <c r="M34" s="30"/>
      <c r="N34" s="1"/>
      <c r="O34" s="30"/>
      <c r="P34" s="1"/>
      <c r="Q34" s="30"/>
      <c r="R34" s="1"/>
      <c r="S34" s="34">
        <f t="shared" si="0"/>
        <v>0</v>
      </c>
      <c r="T34" s="1"/>
      <c r="U34" s="30"/>
      <c r="V34" s="1"/>
      <c r="W34" s="34">
        <f t="shared" si="1"/>
        <v>0</v>
      </c>
      <c r="X34" s="17"/>
    </row>
    <row r="35" spans="2:24" ht="15.75" customHeight="1">
      <c r="B35" s="15"/>
      <c r="C35" s="16">
        <v>13</v>
      </c>
      <c r="D35" s="16" t="s">
        <v>40</v>
      </c>
      <c r="E35" s="16"/>
      <c r="F35" s="1"/>
      <c r="G35" s="38">
        <f>'[4]Galea C.'!$S$35</f>
        <v>0</v>
      </c>
      <c r="H35" s="1"/>
      <c r="I35" s="30"/>
      <c r="J35" s="1"/>
      <c r="K35" s="30"/>
      <c r="L35" s="1"/>
      <c r="M35" s="30"/>
      <c r="N35" s="1"/>
      <c r="O35" s="30"/>
      <c r="P35" s="1"/>
      <c r="Q35" s="30"/>
      <c r="R35" s="1"/>
      <c r="S35" s="34">
        <f t="shared" si="0"/>
        <v>0</v>
      </c>
      <c r="T35" s="1"/>
      <c r="U35" s="30"/>
      <c r="V35" s="1"/>
      <c r="W35" s="34">
        <f t="shared" si="1"/>
        <v>0</v>
      </c>
      <c r="X35" s="17"/>
    </row>
    <row r="36" spans="2:24" ht="15.75" customHeight="1">
      <c r="B36" s="15"/>
      <c r="C36" s="16">
        <v>14</v>
      </c>
      <c r="D36" s="16" t="s">
        <v>20</v>
      </c>
      <c r="E36" s="16"/>
      <c r="F36" s="1"/>
      <c r="G36" s="38">
        <f>'[4]Galea C.'!$S$36</f>
        <v>176</v>
      </c>
      <c r="H36" s="1"/>
      <c r="I36" s="30">
        <v>62</v>
      </c>
      <c r="J36" s="1"/>
      <c r="K36" s="30"/>
      <c r="L36" s="1"/>
      <c r="M36" s="30">
        <v>54</v>
      </c>
      <c r="N36" s="1"/>
      <c r="O36" s="30"/>
      <c r="P36" s="1"/>
      <c r="Q36" s="30"/>
      <c r="R36" s="1"/>
      <c r="S36" s="34">
        <f t="shared" si="0"/>
        <v>184</v>
      </c>
      <c r="T36" s="1"/>
      <c r="U36" s="30">
        <v>2</v>
      </c>
      <c r="V36" s="1"/>
      <c r="W36" s="34">
        <f t="shared" si="1"/>
        <v>182</v>
      </c>
      <c r="X36" s="17"/>
    </row>
    <row r="37" spans="2:24" ht="15.75" customHeight="1">
      <c r="B37" s="15"/>
      <c r="C37" s="16">
        <v>15</v>
      </c>
      <c r="D37" s="16" t="s">
        <v>63</v>
      </c>
      <c r="E37" s="16"/>
      <c r="F37" s="1"/>
      <c r="G37" s="38">
        <f>'[4]Galea C.'!$S$37</f>
        <v>0</v>
      </c>
      <c r="H37" s="1"/>
      <c r="I37" s="30"/>
      <c r="J37" s="1"/>
      <c r="K37" s="30"/>
      <c r="L37" s="1"/>
      <c r="M37" s="30"/>
      <c r="N37" s="1"/>
      <c r="O37" s="30"/>
      <c r="P37" s="1"/>
      <c r="Q37" s="30"/>
      <c r="R37" s="1"/>
      <c r="S37" s="34">
        <f t="shared" si="0"/>
        <v>0</v>
      </c>
      <c r="T37" s="1"/>
      <c r="U37" s="30" t="s">
        <v>168</v>
      </c>
      <c r="V37" s="1"/>
      <c r="W37" s="34">
        <f t="shared" si="1"/>
        <v>0</v>
      </c>
      <c r="X37" s="17"/>
    </row>
    <row r="38" spans="2:24" ht="15.75" customHeight="1">
      <c r="B38" s="15"/>
      <c r="C38" s="16">
        <v>16</v>
      </c>
      <c r="D38" s="16" t="s">
        <v>64</v>
      </c>
      <c r="E38" s="16"/>
      <c r="F38" s="1"/>
      <c r="G38" s="38">
        <f>'[4]Galea C.'!$S$38</f>
        <v>0</v>
      </c>
      <c r="H38" s="1"/>
      <c r="I38" s="30"/>
      <c r="J38" s="1"/>
      <c r="K38" s="30"/>
      <c r="L38" s="1"/>
      <c r="M38" s="30"/>
      <c r="N38" s="1"/>
      <c r="O38" s="30"/>
      <c r="P38" s="1"/>
      <c r="Q38" s="30"/>
      <c r="R38" s="1"/>
      <c r="S38" s="34">
        <f t="shared" si="0"/>
        <v>0</v>
      </c>
      <c r="T38" s="1"/>
      <c r="U38" s="30"/>
      <c r="V38" s="1"/>
      <c r="W38" s="34">
        <f t="shared" si="1"/>
        <v>0</v>
      </c>
      <c r="X38" s="17"/>
    </row>
    <row r="39" spans="2:24" ht="15.75" customHeight="1">
      <c r="B39" s="15"/>
      <c r="C39" s="16">
        <v>17</v>
      </c>
      <c r="D39" s="16" t="s">
        <v>65</v>
      </c>
      <c r="E39" s="16"/>
      <c r="F39" s="1"/>
      <c r="G39" s="38">
        <f>'[4]Galea C.'!$S$39</f>
        <v>0</v>
      </c>
      <c r="H39" s="1"/>
      <c r="I39" s="30"/>
      <c r="J39" s="1"/>
      <c r="K39" s="30"/>
      <c r="L39" s="1"/>
      <c r="M39" s="30"/>
      <c r="N39" s="1"/>
      <c r="O39" s="30"/>
      <c r="P39" s="1"/>
      <c r="Q39" s="30"/>
      <c r="R39" s="1"/>
      <c r="S39" s="34">
        <f t="shared" si="0"/>
        <v>0</v>
      </c>
      <c r="T39" s="1"/>
      <c r="U39" s="30"/>
      <c r="V39" s="1"/>
      <c r="W39" s="34">
        <f t="shared" si="1"/>
        <v>0</v>
      </c>
      <c r="X39" s="17"/>
    </row>
    <row r="40" spans="2:24" ht="15.75" customHeight="1">
      <c r="B40" s="15"/>
      <c r="C40" s="16">
        <v>18</v>
      </c>
      <c r="D40" s="16" t="s">
        <v>130</v>
      </c>
      <c r="E40" s="16"/>
      <c r="F40" s="1"/>
      <c r="G40" s="38">
        <f>'[4]Galea C.'!$S$40</f>
        <v>0</v>
      </c>
      <c r="H40" s="1"/>
      <c r="I40" s="30"/>
      <c r="J40" s="1"/>
      <c r="K40" s="30"/>
      <c r="L40" s="1"/>
      <c r="M40" s="30"/>
      <c r="N40" s="1"/>
      <c r="O40" s="30"/>
      <c r="P40" s="1"/>
      <c r="Q40" s="30"/>
      <c r="R40" s="1"/>
      <c r="S40" s="34">
        <f t="shared" si="0"/>
        <v>0</v>
      </c>
      <c r="T40" s="1"/>
      <c r="U40" s="30"/>
      <c r="V40" s="1"/>
      <c r="W40" s="34">
        <f t="shared" si="1"/>
        <v>0</v>
      </c>
      <c r="X40" s="17"/>
    </row>
    <row r="41" spans="2:24" ht="15.75" customHeight="1">
      <c r="B41" s="15"/>
      <c r="C41" s="16">
        <v>19</v>
      </c>
      <c r="D41" s="16" t="s">
        <v>131</v>
      </c>
      <c r="E41" s="16"/>
      <c r="F41" s="1"/>
      <c r="G41" s="38">
        <f>'[4]Galea C.'!$S$41</f>
        <v>0</v>
      </c>
      <c r="H41" s="1"/>
      <c r="I41" s="30"/>
      <c r="J41" s="1"/>
      <c r="K41" s="30"/>
      <c r="L41" s="1"/>
      <c r="M41" s="30"/>
      <c r="N41" s="1"/>
      <c r="O41" s="30"/>
      <c r="P41" s="1"/>
      <c r="Q41" s="30"/>
      <c r="R41" s="1"/>
      <c r="S41" s="34">
        <f t="shared" si="0"/>
        <v>0</v>
      </c>
      <c r="T41" s="1"/>
      <c r="U41" s="30"/>
      <c r="V41" s="1"/>
      <c r="W41" s="34">
        <f t="shared" si="1"/>
        <v>0</v>
      </c>
      <c r="X41" s="17"/>
    </row>
    <row r="42" spans="2:24" ht="15.75" customHeight="1">
      <c r="B42" s="15"/>
      <c r="C42" s="16">
        <v>20</v>
      </c>
      <c r="D42" s="16" t="s">
        <v>132</v>
      </c>
      <c r="E42" s="16"/>
      <c r="F42" s="1"/>
      <c r="G42" s="38">
        <f>'[4]Galea C.'!$S$42</f>
        <v>0</v>
      </c>
      <c r="H42" s="1"/>
      <c r="I42" s="30"/>
      <c r="J42" s="1"/>
      <c r="K42" s="30"/>
      <c r="L42" s="1"/>
      <c r="M42" s="30"/>
      <c r="N42" s="1"/>
      <c r="O42" s="30"/>
      <c r="P42" s="1"/>
      <c r="Q42" s="30"/>
      <c r="R42" s="1"/>
      <c r="S42" s="34">
        <f t="shared" si="0"/>
        <v>0</v>
      </c>
      <c r="T42" s="1"/>
      <c r="U42" s="30"/>
      <c r="V42" s="1"/>
      <c r="W42" s="34">
        <f t="shared" si="1"/>
        <v>0</v>
      </c>
      <c r="X42" s="17"/>
    </row>
    <row r="43" spans="2:24" ht="15.75" customHeight="1">
      <c r="B43" s="15"/>
      <c r="C43" s="16">
        <v>21</v>
      </c>
      <c r="D43" s="16" t="s">
        <v>133</v>
      </c>
      <c r="E43" s="16"/>
      <c r="F43" s="1"/>
      <c r="G43" s="38">
        <f>'[4]Galea C.'!$S$43</f>
        <v>0</v>
      </c>
      <c r="H43" s="1"/>
      <c r="I43" s="30"/>
      <c r="J43" s="1"/>
      <c r="K43" s="30"/>
      <c r="L43" s="1"/>
      <c r="M43" s="30"/>
      <c r="N43" s="1"/>
      <c r="O43" s="30"/>
      <c r="P43" s="1"/>
      <c r="Q43" s="30"/>
      <c r="R43" s="1"/>
      <c r="S43" s="34">
        <f t="shared" si="0"/>
        <v>0</v>
      </c>
      <c r="T43" s="1"/>
      <c r="U43" s="30"/>
      <c r="V43" s="1"/>
      <c r="W43" s="34">
        <f t="shared" si="1"/>
        <v>0</v>
      </c>
      <c r="X43" s="17"/>
    </row>
    <row r="44" spans="2:24" ht="6" customHeight="1">
      <c r="B44" s="15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7"/>
    </row>
    <row r="45" spans="2:24" ht="13.5" thickBot="1">
      <c r="B45" s="15"/>
      <c r="C45" s="1" t="s">
        <v>7</v>
      </c>
      <c r="D45" s="1"/>
      <c r="E45" s="1"/>
      <c r="F45" s="1"/>
      <c r="G45" s="35">
        <f>SUM(G23:G43)</f>
        <v>223</v>
      </c>
      <c r="H45" s="34"/>
      <c r="I45" s="35">
        <f>SUM(I23:I43)</f>
        <v>77</v>
      </c>
      <c r="J45" s="34"/>
      <c r="K45" s="35">
        <f>SUM(K23:K43)</f>
        <v>0</v>
      </c>
      <c r="L45" s="34"/>
      <c r="M45" s="35">
        <f>SUM(M23:M43)</f>
        <v>65</v>
      </c>
      <c r="N45" s="34"/>
      <c r="O45" s="35">
        <f>SUM(O23:O43)</f>
        <v>0</v>
      </c>
      <c r="P45" s="34"/>
      <c r="Q45" s="35">
        <f>SUM(Q23:Q43)</f>
        <v>1</v>
      </c>
      <c r="R45" s="34"/>
      <c r="S45" s="35">
        <f>SUM(S23:S43)</f>
        <v>234</v>
      </c>
      <c r="T45" s="34"/>
      <c r="U45" s="35">
        <f>SUM(U23:U43)</f>
        <v>2</v>
      </c>
      <c r="V45" s="34"/>
      <c r="W45" s="35">
        <f>SUM(W23:W43)</f>
        <v>232</v>
      </c>
      <c r="X45" s="17"/>
    </row>
    <row r="46" spans="2:24" ht="4.5" customHeight="1" thickTop="1">
      <c r="B46" s="15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7"/>
    </row>
    <row r="47" spans="2:24" ht="11.25" customHeight="1" hidden="1">
      <c r="B47" s="15"/>
      <c r="C47" s="16"/>
      <c r="D47" s="16"/>
      <c r="E47" s="16"/>
      <c r="F47" s="1"/>
      <c r="G47" s="16"/>
      <c r="H47" s="1"/>
      <c r="I47" s="16"/>
      <c r="J47" s="1"/>
      <c r="K47" s="16"/>
      <c r="L47" s="1"/>
      <c r="M47" s="16"/>
      <c r="N47" s="1"/>
      <c r="O47" s="16"/>
      <c r="P47" s="1"/>
      <c r="Q47" s="16"/>
      <c r="R47" s="1"/>
      <c r="S47" s="1">
        <f>G47+I47-M47+O47-Q47</f>
        <v>0</v>
      </c>
      <c r="T47" s="1"/>
      <c r="U47" s="16"/>
      <c r="V47" s="1"/>
      <c r="W47" s="1">
        <f>S47-U47</f>
        <v>0</v>
      </c>
      <c r="X47" s="17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8"/>
    </row>
    <row r="50" ht="12.75">
      <c r="C50" s="2" t="s">
        <v>31</v>
      </c>
    </row>
    <row r="51" spans="14:17" ht="12.75">
      <c r="N51" s="19" t="s">
        <v>42</v>
      </c>
      <c r="Q51" s="20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48" t="s">
        <v>14</v>
      </c>
      <c r="D53" s="48"/>
      <c r="E53" s="48"/>
      <c r="M53" s="1"/>
      <c r="N53" s="19" t="s">
        <v>41</v>
      </c>
      <c r="Q53" s="20"/>
      <c r="T53" s="33"/>
    </row>
    <row r="54" ht="12.75">
      <c r="T54" s="6" t="s">
        <v>12</v>
      </c>
    </row>
    <row r="55" spans="17:23" ht="12.75">
      <c r="Q55" s="21"/>
      <c r="R55" s="22"/>
      <c r="S55" s="22"/>
      <c r="T55" s="22"/>
      <c r="U55" s="22"/>
      <c r="V55" s="22"/>
      <c r="W55" s="23"/>
    </row>
    <row r="56" spans="14:23" ht="12.75">
      <c r="N56" s="19" t="s">
        <v>43</v>
      </c>
      <c r="Q56" s="24"/>
      <c r="R56" s="1"/>
      <c r="S56" s="1"/>
      <c r="T56" s="1"/>
      <c r="U56" s="1"/>
      <c r="V56" s="1"/>
      <c r="W56" s="25"/>
    </row>
    <row r="57" spans="17:23" ht="12.75">
      <c r="Q57" s="26"/>
      <c r="R57" s="27"/>
      <c r="S57" s="27"/>
      <c r="T57" s="27"/>
      <c r="U57" s="27"/>
      <c r="V57" s="27"/>
      <c r="W57" s="28"/>
    </row>
    <row r="62" ht="11.25" customHeight="1"/>
  </sheetData>
  <sheetProtection password="9F1D" sheet="1" objects="1" scenarios="1"/>
  <mergeCells count="7">
    <mergeCell ref="C53:E53"/>
    <mergeCell ref="B2:V2"/>
    <mergeCell ref="B4:V4"/>
    <mergeCell ref="B5:V5"/>
    <mergeCell ref="B7:V7"/>
    <mergeCell ref="B11:V11"/>
    <mergeCell ref="B13:V13"/>
  </mergeCells>
  <printOptions/>
  <pageMargins left="0.42" right="0.37" top="0.55" bottom="0.38" header="0.27" footer="0.23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30"/>
  <dimension ref="B2:X57"/>
  <sheetViews>
    <sheetView showGridLines="0" showZeros="0" zoomScalePageLayoutView="0" workbookViewId="0" topLeftCell="A25">
      <selection activeCell="S32" sqref="S32"/>
    </sheetView>
  </sheetViews>
  <sheetFormatPr defaultColWidth="9.140625" defaultRowHeight="12.75"/>
  <cols>
    <col min="1" max="1" width="3.57421875" style="2" customWidth="1"/>
    <col min="2" max="2" width="1.7109375" style="2" customWidth="1"/>
    <col min="3" max="3" width="2.8515625" style="2" customWidth="1"/>
    <col min="4" max="4" width="8.57421875" style="2" customWidth="1"/>
    <col min="5" max="5" width="10.28125" style="2" customWidth="1"/>
    <col min="6" max="6" width="1.7109375" style="2" customWidth="1"/>
    <col min="7" max="7" width="5.28125" style="2" customWidth="1"/>
    <col min="8" max="8" width="1.28515625" style="2" customWidth="1"/>
    <col min="9" max="9" width="5.140625" style="2" customWidth="1"/>
    <col min="10" max="10" width="1.28515625" style="2" customWidth="1"/>
    <col min="11" max="11" width="6.7109375" style="2" customWidth="1"/>
    <col min="12" max="12" width="1.28515625" style="2" customWidth="1"/>
    <col min="13" max="13" width="5.140625" style="2" customWidth="1"/>
    <col min="14" max="14" width="1.28515625" style="2" customWidth="1"/>
    <col min="15" max="15" width="6.00390625" style="2" customWidth="1"/>
    <col min="16" max="16" width="1.7109375" style="2" customWidth="1"/>
    <col min="17" max="17" width="5.7109375" style="2" customWidth="1"/>
    <col min="18" max="18" width="1.7109375" style="2" customWidth="1"/>
    <col min="19" max="19" width="6.7109375" style="2" customWidth="1"/>
    <col min="20" max="20" width="1.7109375" style="2" customWidth="1"/>
    <col min="21" max="21" width="5.140625" style="2" customWidth="1"/>
    <col min="22" max="22" width="1.7109375" style="2" customWidth="1"/>
    <col min="23" max="23" width="7.8515625" style="2" customWidth="1"/>
    <col min="24" max="24" width="2.28125" style="2" customWidth="1"/>
    <col min="25" max="16384" width="9.140625" style="2" customWidth="1"/>
  </cols>
  <sheetData>
    <row r="1" ht="12.75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184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hidden="1"/>
    <row r="9" spans="2:17" ht="15.75">
      <c r="B9" s="3" t="s">
        <v>46</v>
      </c>
      <c r="C9" s="3"/>
      <c r="D9" s="3"/>
      <c r="E9" s="3"/>
      <c r="G9" s="1"/>
      <c r="H9" s="4" t="str">
        <f>Kriminal!H6</f>
        <v>Jannar 2019</v>
      </c>
      <c r="I9" s="1"/>
      <c r="L9" s="1"/>
      <c r="M9" s="1"/>
      <c r="P9" s="1"/>
      <c r="Q9" s="1"/>
    </row>
    <row r="10" ht="3.75" customHeight="1"/>
    <row r="11" spans="2:22" ht="106.5" customHeight="1">
      <c r="B11" s="52" t="s">
        <v>72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ht="6.75" customHeight="1" hidden="1"/>
    <row r="13" spans="2:22" ht="10.5" customHeight="1">
      <c r="B13" s="54" t="s">
        <v>62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74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134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7" t="s">
        <v>135</v>
      </c>
      <c r="K19" s="13"/>
      <c r="L19" s="13"/>
      <c r="M19" s="13" t="s">
        <v>26</v>
      </c>
      <c r="N19" s="13"/>
      <c r="O19" s="32" t="s">
        <v>27</v>
      </c>
      <c r="P19" s="13"/>
      <c r="Q19" s="32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1"/>
      <c r="G23" s="38">
        <f>'[4]Frendo Dimech D.'!$S$23</f>
        <v>0</v>
      </c>
      <c r="H23" s="1"/>
      <c r="I23" s="29"/>
      <c r="J23" s="1"/>
      <c r="K23" s="29"/>
      <c r="L23" s="1"/>
      <c r="M23" s="29"/>
      <c r="N23" s="1"/>
      <c r="O23" s="29"/>
      <c r="P23" s="1"/>
      <c r="Q23" s="29"/>
      <c r="R23" s="1"/>
      <c r="S23" s="34">
        <f>IF(ISNUMBER(G23),G23,0)+IF(ISNUMBER(I23),I23,0)-IF(ISNUMBER(M23),M23,0)+IF(ISNUMBER(O23),O23,0)-IF(ISNUMBER(Q23),Q23,0)+IF(ISNUMBER(K23),K23,0)</f>
        <v>0</v>
      </c>
      <c r="T23" s="1"/>
      <c r="U23" s="29"/>
      <c r="V23" s="1"/>
      <c r="W23" s="34">
        <f>IF(ISNUMBER(S23),S23,0)-IF(ISNUMBER(U23),U23,0)</f>
        <v>0</v>
      </c>
      <c r="X23" s="17"/>
    </row>
    <row r="24" spans="2:24" ht="15.75" customHeight="1">
      <c r="B24" s="15"/>
      <c r="C24" s="16">
        <v>2</v>
      </c>
      <c r="D24" s="16" t="s">
        <v>33</v>
      </c>
      <c r="E24" s="16"/>
      <c r="F24" s="1"/>
      <c r="G24" s="38">
        <f>'[4]Frendo Dimech D.'!$S$24</f>
        <v>122</v>
      </c>
      <c r="H24" s="1"/>
      <c r="I24" s="30">
        <v>5</v>
      </c>
      <c r="J24" s="1"/>
      <c r="K24" s="30"/>
      <c r="L24" s="1"/>
      <c r="M24" s="30">
        <v>13</v>
      </c>
      <c r="N24" s="1"/>
      <c r="O24" s="30"/>
      <c r="P24" s="1"/>
      <c r="Q24" s="30"/>
      <c r="R24" s="1"/>
      <c r="S24" s="34">
        <f>IF(ISNUMBER(G24),G24,0)+IF(ISNUMBER(I24),I24,0)-IF(ISNUMBER(M24),M24,0)+IF(ISNUMBER(O24),O24,0)-IF(ISNUMBER(Q24),Q24,0)+IF(ISNUMBER(K24),K24,0)</f>
        <v>114</v>
      </c>
      <c r="T24" s="1"/>
      <c r="U24" s="30">
        <v>9</v>
      </c>
      <c r="V24" s="1"/>
      <c r="W24" s="34">
        <f aca="true" t="shared" si="0" ref="W24:W39">IF(ISNUMBER(S24),S24,0)-IF(ISNUMBER(U24),U24,0)</f>
        <v>105</v>
      </c>
      <c r="X24" s="17"/>
    </row>
    <row r="25" spans="2:24" ht="15.75" customHeight="1">
      <c r="B25" s="15"/>
      <c r="C25" s="16">
        <v>3</v>
      </c>
      <c r="D25" s="16" t="s">
        <v>19</v>
      </c>
      <c r="E25" s="16"/>
      <c r="F25" s="1"/>
      <c r="G25" s="38">
        <f>'[4]Frendo Dimech D.'!$S$25</f>
        <v>14</v>
      </c>
      <c r="H25" s="1"/>
      <c r="I25" s="30">
        <v>6</v>
      </c>
      <c r="J25" s="1"/>
      <c r="K25" s="30"/>
      <c r="L25" s="1"/>
      <c r="M25" s="30">
        <v>2</v>
      </c>
      <c r="N25" s="1"/>
      <c r="O25" s="30"/>
      <c r="P25" s="1"/>
      <c r="Q25" s="30"/>
      <c r="R25" s="1"/>
      <c r="S25" s="34">
        <f aca="true" t="shared" si="1" ref="S25:S41">IF(ISNUMBER(G25),G25,0)+IF(ISNUMBER(I25),I25,0)-IF(ISNUMBER(M25),M25,0)+IF(ISNUMBER(O25),O25,0)-IF(ISNUMBER(Q25),Q25,0)+IF(ISNUMBER(K25),K25,0)</f>
        <v>18</v>
      </c>
      <c r="T25" s="1"/>
      <c r="U25" s="30"/>
      <c r="V25" s="1"/>
      <c r="W25" s="34">
        <f t="shared" si="0"/>
        <v>18</v>
      </c>
      <c r="X25" s="17"/>
    </row>
    <row r="26" spans="2:24" ht="15.75" customHeight="1">
      <c r="B26" s="15"/>
      <c r="C26" s="16">
        <v>4</v>
      </c>
      <c r="D26" s="16" t="s">
        <v>8</v>
      </c>
      <c r="E26" s="16"/>
      <c r="F26" s="1"/>
      <c r="G26" s="38">
        <f>'[4]Frendo Dimech D.'!$S$26</f>
        <v>5</v>
      </c>
      <c r="H26" s="1"/>
      <c r="I26" s="30"/>
      <c r="J26" s="1"/>
      <c r="K26" s="30"/>
      <c r="L26" s="1"/>
      <c r="M26" s="30"/>
      <c r="N26" s="1"/>
      <c r="O26" s="30"/>
      <c r="P26" s="1"/>
      <c r="Q26" s="30"/>
      <c r="R26" s="1"/>
      <c r="S26" s="34">
        <f>IF(ISNUMBER(G26),G26,0)+IF(ISNUMBER(I26),I26,0)-IF(ISNUMBER(M26),M26,0)+IF(ISNUMBER(O26),O26,0)-IF(ISNUMBER(Q26),Q26,0)+IF(ISNUMBER(K26),K26,0)</f>
        <v>5</v>
      </c>
      <c r="T26" s="1"/>
      <c r="U26" s="30">
        <v>5</v>
      </c>
      <c r="V26" s="1"/>
      <c r="W26" s="34">
        <f t="shared" si="0"/>
        <v>0</v>
      </c>
      <c r="X26" s="17"/>
    </row>
    <row r="27" spans="2:24" ht="15.75" customHeight="1">
      <c r="B27" s="15"/>
      <c r="C27" s="16">
        <v>5</v>
      </c>
      <c r="D27" s="16" t="s">
        <v>71</v>
      </c>
      <c r="E27" s="16"/>
      <c r="F27" s="1"/>
      <c r="G27" s="38">
        <f>'[4]Frendo Dimech D.'!$S$27</f>
        <v>0</v>
      </c>
      <c r="H27" s="1"/>
      <c r="I27" s="30"/>
      <c r="J27" s="1"/>
      <c r="K27" s="30"/>
      <c r="L27" s="1"/>
      <c r="M27" s="30"/>
      <c r="N27" s="1"/>
      <c r="O27" s="30"/>
      <c r="P27" s="1"/>
      <c r="Q27" s="30"/>
      <c r="R27" s="1"/>
      <c r="S27" s="34">
        <f t="shared" si="1"/>
        <v>0</v>
      </c>
      <c r="T27" s="1"/>
      <c r="U27" s="30"/>
      <c r="V27" s="1"/>
      <c r="W27" s="34">
        <f t="shared" si="0"/>
        <v>0</v>
      </c>
      <c r="X27" s="17"/>
    </row>
    <row r="28" spans="2:24" ht="15.75" customHeight="1">
      <c r="B28" s="15"/>
      <c r="C28" s="16">
        <v>6</v>
      </c>
      <c r="D28" s="16" t="s">
        <v>34</v>
      </c>
      <c r="E28" s="16"/>
      <c r="F28" s="1"/>
      <c r="G28" s="38">
        <f>'[4]Frendo Dimech D.'!$S$28</f>
        <v>0</v>
      </c>
      <c r="H28" s="1"/>
      <c r="I28" s="30"/>
      <c r="J28" s="1"/>
      <c r="K28" s="30"/>
      <c r="L28" s="1"/>
      <c r="M28" s="30"/>
      <c r="N28" s="1"/>
      <c r="O28" s="30"/>
      <c r="P28" s="1"/>
      <c r="Q28" s="30"/>
      <c r="R28" s="1"/>
      <c r="S28" s="34">
        <f t="shared" si="1"/>
        <v>0</v>
      </c>
      <c r="T28" s="1"/>
      <c r="U28" s="30"/>
      <c r="V28" s="1"/>
      <c r="W28" s="34">
        <f t="shared" si="0"/>
        <v>0</v>
      </c>
      <c r="X28" s="17"/>
    </row>
    <row r="29" spans="2:24" ht="15.75" customHeight="1">
      <c r="B29" s="15"/>
      <c r="C29" s="16">
        <v>7</v>
      </c>
      <c r="D29" s="16" t="s">
        <v>9</v>
      </c>
      <c r="E29" s="16"/>
      <c r="F29" s="1"/>
      <c r="G29" s="38">
        <f>'[4]Frendo Dimech D.'!$S$29</f>
        <v>0</v>
      </c>
      <c r="H29" s="1"/>
      <c r="I29" s="30"/>
      <c r="J29" s="1"/>
      <c r="K29" s="30"/>
      <c r="L29" s="1"/>
      <c r="M29" s="30"/>
      <c r="N29" s="1"/>
      <c r="O29" s="30"/>
      <c r="P29" s="1"/>
      <c r="Q29" s="30"/>
      <c r="R29" s="1"/>
      <c r="S29" s="34">
        <f t="shared" si="1"/>
        <v>0</v>
      </c>
      <c r="T29" s="1"/>
      <c r="U29" s="30"/>
      <c r="V29" s="1"/>
      <c r="W29" s="34">
        <f t="shared" si="0"/>
        <v>0</v>
      </c>
      <c r="X29" s="17"/>
    </row>
    <row r="30" spans="2:24" ht="15.75" customHeight="1">
      <c r="B30" s="15"/>
      <c r="C30" s="16">
        <v>8</v>
      </c>
      <c r="D30" s="16" t="s">
        <v>35</v>
      </c>
      <c r="E30" s="16"/>
      <c r="F30" s="1"/>
      <c r="G30" s="38">
        <f>'[4]Frendo Dimech D.'!$S$30</f>
        <v>23</v>
      </c>
      <c r="H30" s="1"/>
      <c r="I30" s="30">
        <v>35</v>
      </c>
      <c r="J30" s="1"/>
      <c r="K30" s="30"/>
      <c r="L30" s="1"/>
      <c r="M30" s="30">
        <v>28</v>
      </c>
      <c r="N30" s="1"/>
      <c r="O30" s="30"/>
      <c r="P30" s="1"/>
      <c r="Q30" s="30"/>
      <c r="R30" s="1"/>
      <c r="S30" s="34">
        <f t="shared" si="1"/>
        <v>30</v>
      </c>
      <c r="T30" s="1"/>
      <c r="U30" s="30"/>
      <c r="V30" s="1"/>
      <c r="W30" s="34">
        <f t="shared" si="0"/>
        <v>30</v>
      </c>
      <c r="X30" s="17"/>
    </row>
    <row r="31" spans="2:24" ht="15.75" customHeight="1">
      <c r="B31" s="15"/>
      <c r="C31" s="16">
        <v>9</v>
      </c>
      <c r="D31" s="16" t="s">
        <v>36</v>
      </c>
      <c r="E31" s="16"/>
      <c r="F31" s="1"/>
      <c r="G31" s="38">
        <f>'[4]Frendo Dimech D.'!$S$31</f>
        <v>61</v>
      </c>
      <c r="H31" s="1"/>
      <c r="I31" s="30">
        <v>36</v>
      </c>
      <c r="J31" s="1"/>
      <c r="K31" s="30"/>
      <c r="L31" s="1"/>
      <c r="M31" s="30">
        <v>73</v>
      </c>
      <c r="N31" s="1"/>
      <c r="O31" s="30"/>
      <c r="P31" s="1"/>
      <c r="Q31" s="30"/>
      <c r="R31" s="1"/>
      <c r="S31" s="34">
        <f t="shared" si="1"/>
        <v>24</v>
      </c>
      <c r="T31" s="1"/>
      <c r="U31" s="30"/>
      <c r="V31" s="1"/>
      <c r="W31" s="34">
        <f t="shared" si="0"/>
        <v>24</v>
      </c>
      <c r="X31" s="17"/>
    </row>
    <row r="32" spans="2:24" ht="15.75" customHeight="1">
      <c r="B32" s="15"/>
      <c r="C32" s="16">
        <v>10</v>
      </c>
      <c r="D32" s="16" t="s">
        <v>37</v>
      </c>
      <c r="E32" s="16"/>
      <c r="F32" s="1"/>
      <c r="G32" s="38">
        <f>'[4]Frendo Dimech D.'!$S$32</f>
        <v>0</v>
      </c>
      <c r="H32" s="1"/>
      <c r="I32" s="30"/>
      <c r="J32" s="1"/>
      <c r="K32" s="30"/>
      <c r="L32" s="1"/>
      <c r="M32" s="30"/>
      <c r="N32" s="1"/>
      <c r="O32" s="30"/>
      <c r="P32" s="1"/>
      <c r="Q32" s="30"/>
      <c r="R32" s="1"/>
      <c r="S32" s="34">
        <f t="shared" si="1"/>
        <v>0</v>
      </c>
      <c r="T32" s="1"/>
      <c r="U32" s="30"/>
      <c r="V32" s="1"/>
      <c r="W32" s="34">
        <f t="shared" si="0"/>
        <v>0</v>
      </c>
      <c r="X32" s="17"/>
    </row>
    <row r="33" spans="2:24" ht="15.75" customHeight="1">
      <c r="B33" s="15"/>
      <c r="C33" s="16">
        <v>11</v>
      </c>
      <c r="D33" s="16" t="s">
        <v>38</v>
      </c>
      <c r="E33" s="16"/>
      <c r="F33" s="1"/>
      <c r="G33" s="38">
        <f>'[4]Frendo Dimech D.'!$S$33</f>
        <v>0</v>
      </c>
      <c r="H33" s="1"/>
      <c r="I33" s="30"/>
      <c r="J33" s="1"/>
      <c r="K33" s="30"/>
      <c r="L33" s="1"/>
      <c r="M33" s="30"/>
      <c r="N33" s="1"/>
      <c r="O33" s="30"/>
      <c r="P33" s="1"/>
      <c r="Q33" s="30"/>
      <c r="R33" s="1"/>
      <c r="S33" s="34">
        <f t="shared" si="1"/>
        <v>0</v>
      </c>
      <c r="T33" s="1"/>
      <c r="U33" s="30"/>
      <c r="V33" s="1"/>
      <c r="W33" s="34">
        <f t="shared" si="0"/>
        <v>0</v>
      </c>
      <c r="X33" s="17"/>
    </row>
    <row r="34" spans="2:24" ht="15.75" customHeight="1">
      <c r="B34" s="15"/>
      <c r="C34" s="16">
        <v>12</v>
      </c>
      <c r="D34" s="16" t="s">
        <v>39</v>
      </c>
      <c r="E34" s="16"/>
      <c r="F34" s="1"/>
      <c r="G34" s="38">
        <f>'[4]Frendo Dimech D.'!$S$34</f>
        <v>0</v>
      </c>
      <c r="H34" s="1"/>
      <c r="I34" s="30"/>
      <c r="J34" s="1"/>
      <c r="K34" s="30"/>
      <c r="L34" s="1"/>
      <c r="M34" s="30"/>
      <c r="N34" s="1"/>
      <c r="O34" s="30"/>
      <c r="P34" s="1"/>
      <c r="Q34" s="30"/>
      <c r="R34" s="1"/>
      <c r="S34" s="34">
        <f t="shared" si="1"/>
        <v>0</v>
      </c>
      <c r="T34" s="1"/>
      <c r="U34" s="30"/>
      <c r="V34" s="1"/>
      <c r="W34" s="34">
        <f t="shared" si="0"/>
        <v>0</v>
      </c>
      <c r="X34" s="17"/>
    </row>
    <row r="35" spans="2:24" ht="15.75" customHeight="1">
      <c r="B35" s="15"/>
      <c r="C35" s="16">
        <v>13</v>
      </c>
      <c r="D35" s="16" t="s">
        <v>40</v>
      </c>
      <c r="E35" s="16"/>
      <c r="F35" s="1"/>
      <c r="G35" s="38">
        <f>'[4]Frendo Dimech D.'!$S$35</f>
        <v>0</v>
      </c>
      <c r="H35" s="1"/>
      <c r="I35" s="30"/>
      <c r="J35" s="1"/>
      <c r="K35" s="30"/>
      <c r="L35" s="1"/>
      <c r="M35" s="30"/>
      <c r="N35" s="1"/>
      <c r="O35" s="30"/>
      <c r="P35" s="1"/>
      <c r="Q35" s="30"/>
      <c r="R35" s="1"/>
      <c r="S35" s="34">
        <f t="shared" si="1"/>
        <v>0</v>
      </c>
      <c r="T35" s="1"/>
      <c r="U35" s="30"/>
      <c r="V35" s="1"/>
      <c r="W35" s="34">
        <f t="shared" si="0"/>
        <v>0</v>
      </c>
      <c r="X35" s="17"/>
    </row>
    <row r="36" spans="2:24" ht="15.75" customHeight="1">
      <c r="B36" s="15"/>
      <c r="C36" s="16">
        <v>14</v>
      </c>
      <c r="D36" s="16" t="s">
        <v>20</v>
      </c>
      <c r="E36" s="16"/>
      <c r="F36" s="1"/>
      <c r="G36" s="38">
        <f>'[4]Frendo Dimech D.'!$S$36</f>
        <v>44</v>
      </c>
      <c r="H36" s="1"/>
      <c r="I36" s="30">
        <v>10</v>
      </c>
      <c r="J36" s="1"/>
      <c r="K36" s="30"/>
      <c r="L36" s="1"/>
      <c r="M36" s="30">
        <v>14</v>
      </c>
      <c r="N36" s="1"/>
      <c r="O36" s="30"/>
      <c r="P36" s="1"/>
      <c r="Q36" s="30"/>
      <c r="R36" s="1"/>
      <c r="S36" s="34">
        <f t="shared" si="1"/>
        <v>40</v>
      </c>
      <c r="T36" s="1"/>
      <c r="U36" s="30"/>
      <c r="V36" s="1"/>
      <c r="W36" s="34">
        <f>IF(ISNUMBER(S36),S36,0)-IF(ISNUMBER(U36),U36,0)</f>
        <v>40</v>
      </c>
      <c r="X36" s="17"/>
    </row>
    <row r="37" spans="2:24" ht="15.75" customHeight="1">
      <c r="B37" s="15"/>
      <c r="C37" s="16">
        <v>15</v>
      </c>
      <c r="D37" s="16" t="s">
        <v>63</v>
      </c>
      <c r="E37" s="16"/>
      <c r="F37" s="1"/>
      <c r="G37" s="38">
        <f>'[4]Frendo Dimech D.'!$S$37</f>
        <v>0</v>
      </c>
      <c r="H37" s="1"/>
      <c r="I37" s="30"/>
      <c r="J37" s="1"/>
      <c r="K37" s="30"/>
      <c r="L37" s="1"/>
      <c r="M37" s="30"/>
      <c r="N37" s="1"/>
      <c r="O37" s="30"/>
      <c r="P37" s="1"/>
      <c r="Q37" s="30"/>
      <c r="R37" s="1"/>
      <c r="S37" s="34">
        <f>IF(ISNUMBER(G37),G37,0)+IF(ISNUMBER(I37),I37,0)-IF(ISNUMBER(M37),M37,0)+IF(ISNUMBER(O37),O37,0)-IF(ISNUMBER(Q37),Q37,0)+IF(ISNUMBER(K37),K37,0)</f>
        <v>0</v>
      </c>
      <c r="T37" s="1"/>
      <c r="U37" s="30"/>
      <c r="V37" s="1"/>
      <c r="W37" s="34">
        <f>IF(ISNUMBER(S37),S37,0)-IF(ISNUMBER(U37),U37,0)</f>
        <v>0</v>
      </c>
      <c r="X37" s="17"/>
    </row>
    <row r="38" spans="2:24" ht="15.75" customHeight="1">
      <c r="B38" s="15"/>
      <c r="C38" s="16">
        <v>16</v>
      </c>
      <c r="D38" s="16" t="s">
        <v>64</v>
      </c>
      <c r="E38" s="16"/>
      <c r="F38" s="1"/>
      <c r="G38" s="38">
        <f>'[4]Frendo Dimech D.'!$S$38</f>
        <v>0</v>
      </c>
      <c r="H38" s="1"/>
      <c r="I38" s="30"/>
      <c r="J38" s="1"/>
      <c r="K38" s="30"/>
      <c r="L38" s="1"/>
      <c r="M38" s="30"/>
      <c r="N38" s="1"/>
      <c r="O38" s="30"/>
      <c r="P38" s="1"/>
      <c r="Q38" s="30"/>
      <c r="R38" s="1"/>
      <c r="S38" s="34">
        <f t="shared" si="1"/>
        <v>0</v>
      </c>
      <c r="T38" s="1"/>
      <c r="U38" s="30"/>
      <c r="V38" s="1"/>
      <c r="W38" s="34">
        <f>IF(ISNUMBER(S38),S38,0)-IF(ISNUMBER(U38),U38,0)</f>
        <v>0</v>
      </c>
      <c r="X38" s="17"/>
    </row>
    <row r="39" spans="2:24" ht="15.75" customHeight="1">
      <c r="B39" s="15"/>
      <c r="C39" s="16">
        <v>17</v>
      </c>
      <c r="D39" s="16" t="s">
        <v>65</v>
      </c>
      <c r="E39" s="16"/>
      <c r="F39" s="1"/>
      <c r="G39" s="38">
        <f>'[4]Frendo Dimech D.'!$S$39</f>
        <v>0</v>
      </c>
      <c r="H39" s="1"/>
      <c r="I39" s="30"/>
      <c r="J39" s="1"/>
      <c r="K39" s="30"/>
      <c r="L39" s="1"/>
      <c r="M39" s="30"/>
      <c r="N39" s="1"/>
      <c r="O39" s="30"/>
      <c r="P39" s="1"/>
      <c r="Q39" s="30"/>
      <c r="R39" s="1"/>
      <c r="S39" s="34">
        <f t="shared" si="1"/>
        <v>0</v>
      </c>
      <c r="T39" s="1"/>
      <c r="U39" s="30"/>
      <c r="V39" s="1"/>
      <c r="W39" s="34">
        <f t="shared" si="0"/>
        <v>0</v>
      </c>
      <c r="X39" s="17"/>
    </row>
    <row r="40" spans="2:24" ht="15.75" customHeight="1">
      <c r="B40" s="15"/>
      <c r="C40" s="16">
        <v>18</v>
      </c>
      <c r="D40" s="16" t="s">
        <v>130</v>
      </c>
      <c r="E40" s="16"/>
      <c r="F40" s="1"/>
      <c r="G40" s="38">
        <f>'[4]Frendo Dimech D.'!$S$40</f>
        <v>1</v>
      </c>
      <c r="H40" s="1"/>
      <c r="I40" s="30"/>
      <c r="J40" s="1"/>
      <c r="K40" s="30"/>
      <c r="L40" s="1"/>
      <c r="M40" s="30">
        <v>1</v>
      </c>
      <c r="N40" s="1"/>
      <c r="O40" s="30"/>
      <c r="P40" s="1"/>
      <c r="Q40" s="30"/>
      <c r="R40" s="1"/>
      <c r="S40" s="34">
        <f t="shared" si="1"/>
        <v>0</v>
      </c>
      <c r="T40" s="1"/>
      <c r="U40" s="30"/>
      <c r="V40" s="1"/>
      <c r="W40" s="34">
        <f>IF(ISNUMBER(S40),S40,0)-IF(ISNUMBER(U40),U40,0)</f>
        <v>0</v>
      </c>
      <c r="X40" s="17"/>
    </row>
    <row r="41" spans="2:24" ht="15.75" customHeight="1">
      <c r="B41" s="15"/>
      <c r="C41" s="16">
        <v>19</v>
      </c>
      <c r="D41" s="16" t="s">
        <v>131</v>
      </c>
      <c r="E41" s="16"/>
      <c r="F41" s="1"/>
      <c r="G41" s="38">
        <f>'[4]Frendo Dimech D.'!$S$41</f>
        <v>0</v>
      </c>
      <c r="H41" s="1"/>
      <c r="I41" s="30"/>
      <c r="J41" s="1"/>
      <c r="K41" s="30"/>
      <c r="L41" s="1"/>
      <c r="M41" s="30"/>
      <c r="N41" s="1"/>
      <c r="O41" s="30"/>
      <c r="P41" s="1"/>
      <c r="Q41" s="30"/>
      <c r="R41" s="1"/>
      <c r="S41" s="34">
        <f t="shared" si="1"/>
        <v>0</v>
      </c>
      <c r="T41" s="1"/>
      <c r="U41" s="30"/>
      <c r="V41" s="1"/>
      <c r="W41" s="34">
        <f>IF(ISNUMBER(S41),S41,0)-IF(ISNUMBER(U41),U41,0)</f>
        <v>0</v>
      </c>
      <c r="X41" s="17"/>
    </row>
    <row r="42" spans="2:24" ht="15.75" customHeight="1">
      <c r="B42" s="15"/>
      <c r="C42" s="16">
        <v>20</v>
      </c>
      <c r="D42" s="16" t="s">
        <v>132</v>
      </c>
      <c r="E42" s="16"/>
      <c r="F42" s="1"/>
      <c r="G42" s="38">
        <f>'[4]Frendo Dimech D.'!$S$42</f>
        <v>0</v>
      </c>
      <c r="H42" s="1"/>
      <c r="I42" s="30"/>
      <c r="J42" s="1"/>
      <c r="K42" s="30"/>
      <c r="L42" s="1"/>
      <c r="M42" s="30"/>
      <c r="N42" s="1"/>
      <c r="O42" s="30"/>
      <c r="P42" s="1"/>
      <c r="Q42" s="30"/>
      <c r="R42" s="1"/>
      <c r="S42" s="34">
        <f>IF(ISNUMBER(G42),G42,0)+IF(ISNUMBER(I42),I42,0)-IF(ISNUMBER(M42),M42,0)+IF(ISNUMBER(O42),O42,0)-IF(ISNUMBER(Q42),Q42,0)+IF(ISNUMBER(K42),K42,0)</f>
        <v>0</v>
      </c>
      <c r="T42" s="1"/>
      <c r="U42" s="30"/>
      <c r="V42" s="1"/>
      <c r="W42" s="34">
        <f>IF(ISNUMBER(S42),S42,0)-IF(ISNUMBER(U42),U42,0)</f>
        <v>0</v>
      </c>
      <c r="X42" s="17"/>
    </row>
    <row r="43" spans="2:24" ht="15.75" customHeight="1">
      <c r="B43" s="15"/>
      <c r="C43" s="16">
        <v>21</v>
      </c>
      <c r="D43" s="16" t="s">
        <v>133</v>
      </c>
      <c r="E43" s="16"/>
      <c r="F43" s="1"/>
      <c r="G43" s="38">
        <f>'[4]Frendo Dimech D.'!$S$43</f>
        <v>3</v>
      </c>
      <c r="H43" s="1"/>
      <c r="I43" s="30"/>
      <c r="J43" s="1"/>
      <c r="K43" s="30"/>
      <c r="L43" s="1"/>
      <c r="M43" s="30"/>
      <c r="N43" s="1"/>
      <c r="O43" s="30"/>
      <c r="P43" s="1"/>
      <c r="Q43" s="30"/>
      <c r="R43" s="1"/>
      <c r="S43" s="34">
        <f>IF(ISNUMBER(G43),G43,0)+IF(ISNUMBER(I43),I43,0)-IF(ISNUMBER(M43),M43,0)+IF(ISNUMBER(O43),O43,0)-IF(ISNUMBER(Q43),Q43,0)+IF(ISNUMBER(K43),K43,0)</f>
        <v>3</v>
      </c>
      <c r="T43" s="1"/>
      <c r="U43" s="30">
        <v>3</v>
      </c>
      <c r="V43" s="1"/>
      <c r="W43" s="34">
        <f>IF(ISNUMBER(S43),S43,0)-IF(ISNUMBER(U43),U43,0)</f>
        <v>0</v>
      </c>
      <c r="X43" s="17"/>
    </row>
    <row r="44" spans="2:24" ht="6" customHeight="1">
      <c r="B44" s="15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7"/>
    </row>
    <row r="45" spans="2:24" ht="13.5" thickBot="1">
      <c r="B45" s="15"/>
      <c r="C45" s="1" t="s">
        <v>7</v>
      </c>
      <c r="D45" s="1"/>
      <c r="E45" s="1"/>
      <c r="F45" s="1"/>
      <c r="G45" s="35">
        <f>SUM(G23:G43)</f>
        <v>273</v>
      </c>
      <c r="H45" s="34"/>
      <c r="I45" s="35">
        <f>SUM(I22:I43)</f>
        <v>92</v>
      </c>
      <c r="J45" s="34"/>
      <c r="K45" s="35">
        <f>SUM(K23:K43)</f>
        <v>0</v>
      </c>
      <c r="L45" s="34"/>
      <c r="M45" s="35">
        <f>SUM(M22:M43)</f>
        <v>131</v>
      </c>
      <c r="N45" s="34"/>
      <c r="O45" s="35">
        <f>SUM(O23:O43)</f>
        <v>0</v>
      </c>
      <c r="P45" s="34"/>
      <c r="Q45" s="35">
        <f>SUM(Q22:Q43)</f>
        <v>0</v>
      </c>
      <c r="R45" s="34"/>
      <c r="S45" s="35">
        <f>SUM(S22:S43)</f>
        <v>234</v>
      </c>
      <c r="T45" s="34"/>
      <c r="U45" s="35">
        <f>SUM(U22:U43)</f>
        <v>17</v>
      </c>
      <c r="V45" s="34"/>
      <c r="W45" s="35">
        <f>SUM(W22:W43)</f>
        <v>217</v>
      </c>
      <c r="X45" s="17"/>
    </row>
    <row r="46" spans="2:24" ht="4.5" customHeight="1" thickTop="1">
      <c r="B46" s="15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7"/>
    </row>
    <row r="47" spans="2:24" ht="11.25" customHeight="1" hidden="1">
      <c r="B47" s="15"/>
      <c r="C47" s="16"/>
      <c r="D47" s="16"/>
      <c r="E47" s="16"/>
      <c r="F47" s="1"/>
      <c r="G47" s="16"/>
      <c r="H47" s="1"/>
      <c r="I47" s="16"/>
      <c r="J47" s="1"/>
      <c r="K47" s="16"/>
      <c r="L47" s="1"/>
      <c r="M47" s="16"/>
      <c r="N47" s="1"/>
      <c r="O47" s="16"/>
      <c r="P47" s="1"/>
      <c r="Q47" s="16"/>
      <c r="R47" s="1"/>
      <c r="S47" s="1">
        <f>G47+I47-M47+O47-Q47</f>
        <v>0</v>
      </c>
      <c r="T47" s="1"/>
      <c r="U47" s="16"/>
      <c r="V47" s="1"/>
      <c r="W47" s="1">
        <f>S47-U47</f>
        <v>0</v>
      </c>
      <c r="X47" s="17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8"/>
    </row>
    <row r="50" ht="12.75">
      <c r="C50" s="2" t="s">
        <v>31</v>
      </c>
    </row>
    <row r="51" spans="14:17" ht="12.75">
      <c r="N51" s="19" t="s">
        <v>42</v>
      </c>
      <c r="Q51" s="20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48" t="s">
        <v>14</v>
      </c>
      <c r="D53" s="48"/>
      <c r="E53" s="48"/>
      <c r="M53" s="1"/>
      <c r="N53" s="19" t="s">
        <v>41</v>
      </c>
      <c r="Q53" s="20"/>
      <c r="T53" s="33"/>
    </row>
    <row r="54" ht="12.75">
      <c r="T54" s="6" t="s">
        <v>12</v>
      </c>
    </row>
    <row r="55" spans="17:23" ht="12.75">
      <c r="Q55" s="21"/>
      <c r="R55" s="22"/>
      <c r="S55" s="22"/>
      <c r="T55" s="22"/>
      <c r="U55" s="22"/>
      <c r="V55" s="22"/>
      <c r="W55" s="23"/>
    </row>
    <row r="56" spans="14:23" ht="12.75">
      <c r="N56" s="19" t="s">
        <v>43</v>
      </c>
      <c r="Q56" s="24"/>
      <c r="R56" s="1"/>
      <c r="S56" s="1"/>
      <c r="T56" s="1"/>
      <c r="U56" s="1"/>
      <c r="V56" s="1"/>
      <c r="W56" s="25"/>
    </row>
    <row r="57" spans="17:23" ht="12.75">
      <c r="Q57" s="26"/>
      <c r="R57" s="27"/>
      <c r="S57" s="27"/>
      <c r="T57" s="27"/>
      <c r="U57" s="27"/>
      <c r="V57" s="27"/>
      <c r="W57" s="28"/>
    </row>
  </sheetData>
  <sheetProtection password="9F1D" sheet="1" objects="1" scenarios="1"/>
  <mergeCells count="7">
    <mergeCell ref="C53:E53"/>
    <mergeCell ref="B2:V2"/>
    <mergeCell ref="B4:V4"/>
    <mergeCell ref="B5:V5"/>
    <mergeCell ref="B7:V7"/>
    <mergeCell ref="B11:V11"/>
    <mergeCell ref="B13:V13"/>
  </mergeCells>
  <printOptions/>
  <pageMargins left="0.22" right="0.33" top="0.42" bottom="0.37" header="0.25" footer="0.24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31"/>
  <dimension ref="B2:X57"/>
  <sheetViews>
    <sheetView showGridLines="0" showZeros="0" zoomScalePageLayoutView="0" workbookViewId="0" topLeftCell="A25">
      <selection activeCell="S32" sqref="S32"/>
    </sheetView>
  </sheetViews>
  <sheetFormatPr defaultColWidth="9.140625" defaultRowHeight="12.75"/>
  <cols>
    <col min="1" max="1" width="3.57421875" style="2" customWidth="1"/>
    <col min="2" max="2" width="1.7109375" style="2" customWidth="1"/>
    <col min="3" max="3" width="2.8515625" style="2" customWidth="1"/>
    <col min="4" max="4" width="8.57421875" style="2" customWidth="1"/>
    <col min="5" max="5" width="10.28125" style="2" customWidth="1"/>
    <col min="6" max="6" width="1.7109375" style="2" customWidth="1"/>
    <col min="7" max="7" width="5.28125" style="2" customWidth="1"/>
    <col min="8" max="8" width="1.28515625" style="2" customWidth="1"/>
    <col min="9" max="9" width="5.140625" style="2" customWidth="1"/>
    <col min="10" max="10" width="1.28515625" style="2" customWidth="1"/>
    <col min="11" max="11" width="6.7109375" style="2" customWidth="1"/>
    <col min="12" max="12" width="1.28515625" style="2" customWidth="1"/>
    <col min="13" max="13" width="5.140625" style="2" customWidth="1"/>
    <col min="14" max="14" width="1.28515625" style="2" customWidth="1"/>
    <col min="15" max="15" width="6.00390625" style="2" customWidth="1"/>
    <col min="16" max="16" width="1.7109375" style="2" customWidth="1"/>
    <col min="17" max="17" width="5.7109375" style="2" customWidth="1"/>
    <col min="18" max="18" width="1.7109375" style="2" customWidth="1"/>
    <col min="19" max="19" width="6.7109375" style="2" customWidth="1"/>
    <col min="20" max="20" width="1.7109375" style="2" customWidth="1"/>
    <col min="21" max="21" width="5.140625" style="2" customWidth="1"/>
    <col min="22" max="22" width="1.7109375" style="2" customWidth="1"/>
    <col min="23" max="23" width="7.8515625" style="2" customWidth="1"/>
    <col min="24" max="24" width="2.28125" style="2" customWidth="1"/>
    <col min="25" max="16384" width="9.140625" style="2" customWidth="1"/>
  </cols>
  <sheetData>
    <row r="1" ht="12.75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205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hidden="1"/>
    <row r="9" spans="2:17" ht="15.75">
      <c r="B9" s="3" t="s">
        <v>46</v>
      </c>
      <c r="C9" s="3"/>
      <c r="D9" s="3"/>
      <c r="E9" s="3"/>
      <c r="G9" s="1"/>
      <c r="H9" s="4" t="e">
        <f>Rachel '[3]Montebello'!H6</f>
        <v>#NAME?</v>
      </c>
      <c r="I9" s="1"/>
      <c r="L9" s="1"/>
      <c r="M9" s="1"/>
      <c r="P9" s="1"/>
      <c r="Q9" s="1"/>
    </row>
    <row r="10" ht="3.75" customHeight="1"/>
    <row r="11" spans="2:22" ht="106.5" customHeight="1">
      <c r="B11" s="52" t="s">
        <v>72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ht="6.75" customHeight="1" hidden="1"/>
    <row r="13" spans="2:22" ht="10.5" customHeight="1">
      <c r="B13" s="54" t="s">
        <v>62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211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134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7" t="s">
        <v>135</v>
      </c>
      <c r="K19" s="13"/>
      <c r="L19" s="13"/>
      <c r="M19" s="13" t="s">
        <v>26</v>
      </c>
      <c r="N19" s="13"/>
      <c r="O19" s="32" t="s">
        <v>27</v>
      </c>
      <c r="P19" s="13"/>
      <c r="Q19" s="32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1"/>
      <c r="G23" s="38">
        <f>'[4]Rachel Montebello'!$S$23</f>
        <v>0</v>
      </c>
      <c r="H23" s="1"/>
      <c r="I23" s="29"/>
      <c r="J23" s="1"/>
      <c r="K23" s="29"/>
      <c r="L23" s="1"/>
      <c r="M23" s="29"/>
      <c r="N23" s="1"/>
      <c r="O23" s="29"/>
      <c r="P23" s="1"/>
      <c r="Q23" s="29"/>
      <c r="R23" s="1"/>
      <c r="S23" s="34">
        <f>IF(ISNUMBER(G23),G23,0)+IF(ISNUMBER(I23),I23,0)-IF(ISNUMBER(M23),M23,0)+IF(ISNUMBER(O23),O23,0)-IF(ISNUMBER(Q23),Q23,0)+IF(ISNUMBER(K23),K23,0)</f>
        <v>0</v>
      </c>
      <c r="T23" s="1"/>
      <c r="U23" s="29"/>
      <c r="V23" s="1"/>
      <c r="W23" s="34">
        <f>IF(ISNUMBER(S23),S23,0)-IF(ISNUMBER(U23),U23,0)</f>
        <v>0</v>
      </c>
      <c r="X23" s="17"/>
    </row>
    <row r="24" spans="2:24" ht="15.75" customHeight="1">
      <c r="B24" s="15"/>
      <c r="C24" s="16">
        <v>2</v>
      </c>
      <c r="D24" s="16" t="s">
        <v>33</v>
      </c>
      <c r="E24" s="16"/>
      <c r="F24" s="1"/>
      <c r="G24" s="38">
        <f>'[4]Rachel Montebello'!$S$24</f>
        <v>144</v>
      </c>
      <c r="H24" s="1"/>
      <c r="I24" s="30">
        <v>5</v>
      </c>
      <c r="J24" s="1"/>
      <c r="K24" s="30"/>
      <c r="L24" s="1"/>
      <c r="M24" s="30">
        <v>1</v>
      </c>
      <c r="N24" s="1"/>
      <c r="O24" s="30"/>
      <c r="P24" s="1"/>
      <c r="Q24" s="30"/>
      <c r="R24" s="1"/>
      <c r="S24" s="34">
        <f>IF(ISNUMBER(G24),G24,0)+IF(ISNUMBER(I24),I24,0)-IF(ISNUMBER(M24),M24,0)+IF(ISNUMBER(O24),O24,0)-IF(ISNUMBER(Q24),Q24,0)+IF(ISNUMBER(K24),K24,0)</f>
        <v>148</v>
      </c>
      <c r="T24" s="1"/>
      <c r="U24" s="30">
        <v>84</v>
      </c>
      <c r="V24" s="1"/>
      <c r="W24" s="34">
        <f aca="true" t="shared" si="0" ref="W24:W39">IF(ISNUMBER(S24),S24,0)-IF(ISNUMBER(U24),U24,0)</f>
        <v>64</v>
      </c>
      <c r="X24" s="17"/>
    </row>
    <row r="25" spans="2:24" ht="15.75" customHeight="1">
      <c r="B25" s="15"/>
      <c r="C25" s="16">
        <v>3</v>
      </c>
      <c r="D25" s="16" t="s">
        <v>19</v>
      </c>
      <c r="E25" s="16"/>
      <c r="F25" s="1"/>
      <c r="G25" s="38">
        <f>'[4]Rachel Montebello'!$S$25</f>
        <v>16</v>
      </c>
      <c r="H25" s="1"/>
      <c r="I25" s="30">
        <v>3</v>
      </c>
      <c r="J25" s="1"/>
      <c r="K25" s="30"/>
      <c r="L25" s="1"/>
      <c r="M25" s="30"/>
      <c r="N25" s="1"/>
      <c r="O25" s="30"/>
      <c r="P25" s="1"/>
      <c r="Q25" s="30"/>
      <c r="R25" s="1"/>
      <c r="S25" s="34">
        <f aca="true" t="shared" si="1" ref="S25:S41">IF(ISNUMBER(G25),G25,0)+IF(ISNUMBER(I25),I25,0)-IF(ISNUMBER(M25),M25,0)+IF(ISNUMBER(O25),O25,0)-IF(ISNUMBER(Q25),Q25,0)+IF(ISNUMBER(K25),K25,0)</f>
        <v>19</v>
      </c>
      <c r="T25" s="1"/>
      <c r="U25" s="30"/>
      <c r="V25" s="1"/>
      <c r="W25" s="34">
        <f t="shared" si="0"/>
        <v>19</v>
      </c>
      <c r="X25" s="17"/>
    </row>
    <row r="26" spans="2:24" ht="15.75" customHeight="1">
      <c r="B26" s="15"/>
      <c r="C26" s="16">
        <v>4</v>
      </c>
      <c r="D26" s="16" t="s">
        <v>8</v>
      </c>
      <c r="E26" s="16"/>
      <c r="F26" s="1"/>
      <c r="G26" s="38">
        <f>'[4]Rachel Montebello'!$S$26</f>
        <v>0</v>
      </c>
      <c r="H26" s="1"/>
      <c r="I26" s="30"/>
      <c r="J26" s="1"/>
      <c r="K26" s="30"/>
      <c r="L26" s="1"/>
      <c r="M26" s="30"/>
      <c r="N26" s="1"/>
      <c r="O26" s="30"/>
      <c r="P26" s="1"/>
      <c r="Q26" s="30"/>
      <c r="R26" s="1"/>
      <c r="S26" s="34">
        <f>IF(ISNUMBER(G26),G26,0)+IF(ISNUMBER(I26),I26,0)-IF(ISNUMBER(M26),M26,0)+IF(ISNUMBER(O26),O26,0)-IF(ISNUMBER(Q26),Q26,0)+IF(ISNUMBER(K26),K26,0)</f>
        <v>0</v>
      </c>
      <c r="T26" s="1"/>
      <c r="U26" s="30"/>
      <c r="V26" s="1"/>
      <c r="W26" s="34">
        <f t="shared" si="0"/>
        <v>0</v>
      </c>
      <c r="X26" s="17"/>
    </row>
    <row r="27" spans="2:24" ht="15.75" customHeight="1">
      <c r="B27" s="15"/>
      <c r="C27" s="16">
        <v>5</v>
      </c>
      <c r="D27" s="16" t="s">
        <v>71</v>
      </c>
      <c r="E27" s="16"/>
      <c r="F27" s="1"/>
      <c r="G27" s="38">
        <f>'[4]Rachel Montebello'!$S$27</f>
        <v>19</v>
      </c>
      <c r="H27" s="1"/>
      <c r="I27" s="30"/>
      <c r="J27" s="1"/>
      <c r="K27" s="30"/>
      <c r="L27" s="1"/>
      <c r="M27" s="30"/>
      <c r="N27" s="1"/>
      <c r="O27" s="30"/>
      <c r="P27" s="1"/>
      <c r="Q27" s="30"/>
      <c r="R27" s="1"/>
      <c r="S27" s="34">
        <f t="shared" si="1"/>
        <v>19</v>
      </c>
      <c r="T27" s="1"/>
      <c r="U27" s="30">
        <v>19</v>
      </c>
      <c r="V27" s="1"/>
      <c r="W27" s="34">
        <f t="shared" si="0"/>
        <v>0</v>
      </c>
      <c r="X27" s="17"/>
    </row>
    <row r="28" spans="2:24" ht="15.75" customHeight="1">
      <c r="B28" s="15"/>
      <c r="C28" s="16">
        <v>6</v>
      </c>
      <c r="D28" s="16" t="s">
        <v>34</v>
      </c>
      <c r="E28" s="16"/>
      <c r="F28" s="1"/>
      <c r="G28" s="38">
        <f>'[4]Rachel Montebello'!$S$28</f>
        <v>0</v>
      </c>
      <c r="H28" s="1"/>
      <c r="I28" s="30"/>
      <c r="J28" s="1"/>
      <c r="K28" s="30"/>
      <c r="L28" s="1"/>
      <c r="M28" s="30"/>
      <c r="N28" s="1"/>
      <c r="O28" s="30"/>
      <c r="P28" s="1"/>
      <c r="Q28" s="30"/>
      <c r="R28" s="1"/>
      <c r="S28" s="34">
        <f t="shared" si="1"/>
        <v>0</v>
      </c>
      <c r="T28" s="1"/>
      <c r="U28" s="30"/>
      <c r="V28" s="1"/>
      <c r="W28" s="34">
        <f t="shared" si="0"/>
        <v>0</v>
      </c>
      <c r="X28" s="17"/>
    </row>
    <row r="29" spans="2:24" ht="15.75" customHeight="1">
      <c r="B29" s="15"/>
      <c r="C29" s="16">
        <v>7</v>
      </c>
      <c r="D29" s="16" t="s">
        <v>9</v>
      </c>
      <c r="E29" s="16"/>
      <c r="F29" s="1"/>
      <c r="G29" s="38">
        <f>'[4]Rachel Montebello'!$S$29</f>
        <v>1</v>
      </c>
      <c r="H29" s="1"/>
      <c r="I29" s="30"/>
      <c r="J29" s="1"/>
      <c r="K29" s="30"/>
      <c r="L29" s="1"/>
      <c r="M29" s="30"/>
      <c r="N29" s="1"/>
      <c r="O29" s="30"/>
      <c r="P29" s="1"/>
      <c r="Q29" s="30"/>
      <c r="R29" s="1"/>
      <c r="S29" s="34">
        <f t="shared" si="1"/>
        <v>1</v>
      </c>
      <c r="T29" s="1"/>
      <c r="U29" s="30"/>
      <c r="V29" s="1"/>
      <c r="W29" s="34">
        <f t="shared" si="0"/>
        <v>1</v>
      </c>
      <c r="X29" s="17"/>
    </row>
    <row r="30" spans="2:24" ht="15.75" customHeight="1">
      <c r="B30" s="15"/>
      <c r="C30" s="16">
        <v>8</v>
      </c>
      <c r="D30" s="16" t="s">
        <v>35</v>
      </c>
      <c r="E30" s="16"/>
      <c r="F30" s="1"/>
      <c r="G30" s="38">
        <f>'[4]Rachel Montebello'!$S$30</f>
        <v>0</v>
      </c>
      <c r="H30" s="1"/>
      <c r="I30" s="30"/>
      <c r="J30" s="1"/>
      <c r="K30" s="30"/>
      <c r="L30" s="1"/>
      <c r="M30" s="30"/>
      <c r="N30" s="1"/>
      <c r="O30" s="30"/>
      <c r="P30" s="1"/>
      <c r="Q30" s="30"/>
      <c r="R30" s="1"/>
      <c r="S30" s="34">
        <f t="shared" si="1"/>
        <v>0</v>
      </c>
      <c r="T30" s="1"/>
      <c r="U30" s="30"/>
      <c r="V30" s="1"/>
      <c r="W30" s="34">
        <f t="shared" si="0"/>
        <v>0</v>
      </c>
      <c r="X30" s="17"/>
    </row>
    <row r="31" spans="2:24" ht="15.75" customHeight="1">
      <c r="B31" s="15"/>
      <c r="C31" s="16">
        <v>9</v>
      </c>
      <c r="D31" s="16" t="s">
        <v>36</v>
      </c>
      <c r="E31" s="16"/>
      <c r="F31" s="1"/>
      <c r="G31" s="38">
        <f>'[4]Rachel Montebello'!$S$31</f>
        <v>0</v>
      </c>
      <c r="H31" s="1"/>
      <c r="I31" s="30"/>
      <c r="J31" s="1"/>
      <c r="K31" s="30"/>
      <c r="L31" s="1"/>
      <c r="M31" s="30"/>
      <c r="N31" s="1"/>
      <c r="O31" s="30"/>
      <c r="P31" s="1"/>
      <c r="Q31" s="30"/>
      <c r="R31" s="1"/>
      <c r="S31" s="34">
        <f t="shared" si="1"/>
        <v>0</v>
      </c>
      <c r="T31" s="1"/>
      <c r="U31" s="30"/>
      <c r="V31" s="1"/>
      <c r="W31" s="34">
        <f t="shared" si="0"/>
        <v>0</v>
      </c>
      <c r="X31" s="17"/>
    </row>
    <row r="32" spans="2:24" ht="15.75" customHeight="1">
      <c r="B32" s="15"/>
      <c r="C32" s="16">
        <v>10</v>
      </c>
      <c r="D32" s="16" t="s">
        <v>37</v>
      </c>
      <c r="E32" s="16"/>
      <c r="F32" s="1"/>
      <c r="G32" s="38">
        <f>'[4]Rachel Montebello'!$S$32</f>
        <v>0</v>
      </c>
      <c r="H32" s="1"/>
      <c r="I32" s="30"/>
      <c r="J32" s="1"/>
      <c r="K32" s="30"/>
      <c r="L32" s="1"/>
      <c r="M32" s="30"/>
      <c r="N32" s="1"/>
      <c r="O32" s="30"/>
      <c r="P32" s="1"/>
      <c r="Q32" s="30"/>
      <c r="R32" s="1"/>
      <c r="S32" s="34">
        <f t="shared" si="1"/>
        <v>0</v>
      </c>
      <c r="T32" s="1"/>
      <c r="U32" s="30"/>
      <c r="V32" s="1"/>
      <c r="W32" s="34">
        <f t="shared" si="0"/>
        <v>0</v>
      </c>
      <c r="X32" s="17"/>
    </row>
    <row r="33" spans="2:24" ht="15.75" customHeight="1">
      <c r="B33" s="15"/>
      <c r="C33" s="16">
        <v>11</v>
      </c>
      <c r="D33" s="16" t="s">
        <v>38</v>
      </c>
      <c r="E33" s="16"/>
      <c r="F33" s="1"/>
      <c r="G33" s="38">
        <f>'[4]Rachel Montebello'!$S$33</f>
        <v>0</v>
      </c>
      <c r="H33" s="1"/>
      <c r="I33" s="30"/>
      <c r="J33" s="1"/>
      <c r="K33" s="30"/>
      <c r="L33" s="1"/>
      <c r="M33" s="30"/>
      <c r="N33" s="1"/>
      <c r="O33" s="30"/>
      <c r="P33" s="1"/>
      <c r="Q33" s="30"/>
      <c r="R33" s="1"/>
      <c r="S33" s="34">
        <f t="shared" si="1"/>
        <v>0</v>
      </c>
      <c r="T33" s="1"/>
      <c r="U33" s="30"/>
      <c r="V33" s="1"/>
      <c r="W33" s="34">
        <f t="shared" si="0"/>
        <v>0</v>
      </c>
      <c r="X33" s="17"/>
    </row>
    <row r="34" spans="2:24" ht="15.75" customHeight="1">
      <c r="B34" s="15"/>
      <c r="C34" s="16">
        <v>12</v>
      </c>
      <c r="D34" s="16" t="s">
        <v>39</v>
      </c>
      <c r="E34" s="16"/>
      <c r="F34" s="1"/>
      <c r="G34" s="38">
        <f>'[4]Rachel Montebello'!$S$34</f>
        <v>7</v>
      </c>
      <c r="H34" s="1"/>
      <c r="I34" s="30"/>
      <c r="J34" s="1"/>
      <c r="K34" s="30"/>
      <c r="L34" s="1"/>
      <c r="M34" s="30"/>
      <c r="N34" s="1"/>
      <c r="O34" s="30"/>
      <c r="P34" s="1"/>
      <c r="Q34" s="30"/>
      <c r="R34" s="1"/>
      <c r="S34" s="34">
        <f t="shared" si="1"/>
        <v>7</v>
      </c>
      <c r="T34" s="1"/>
      <c r="U34" s="30">
        <v>7</v>
      </c>
      <c r="V34" s="1"/>
      <c r="W34" s="34">
        <f t="shared" si="0"/>
        <v>0</v>
      </c>
      <c r="X34" s="17"/>
    </row>
    <row r="35" spans="2:24" ht="15.75" customHeight="1">
      <c r="B35" s="15"/>
      <c r="C35" s="16">
        <v>13</v>
      </c>
      <c r="D35" s="16" t="s">
        <v>40</v>
      </c>
      <c r="E35" s="16"/>
      <c r="F35" s="1"/>
      <c r="G35" s="38">
        <f>'[4]Rachel Montebello'!$S$35</f>
        <v>0</v>
      </c>
      <c r="H35" s="1"/>
      <c r="I35" s="30"/>
      <c r="J35" s="1"/>
      <c r="K35" s="30"/>
      <c r="L35" s="1"/>
      <c r="M35" s="30"/>
      <c r="N35" s="1"/>
      <c r="O35" s="30"/>
      <c r="P35" s="1"/>
      <c r="Q35" s="30"/>
      <c r="R35" s="1"/>
      <c r="S35" s="34">
        <f t="shared" si="1"/>
        <v>0</v>
      </c>
      <c r="T35" s="1"/>
      <c r="U35" s="30"/>
      <c r="V35" s="1"/>
      <c r="W35" s="34">
        <f t="shared" si="0"/>
        <v>0</v>
      </c>
      <c r="X35" s="17"/>
    </row>
    <row r="36" spans="2:24" ht="15.75" customHeight="1">
      <c r="B36" s="15"/>
      <c r="C36" s="16">
        <v>14</v>
      </c>
      <c r="D36" s="16" t="s">
        <v>20</v>
      </c>
      <c r="E36" s="16"/>
      <c r="F36" s="1"/>
      <c r="G36" s="38">
        <f>'[4]Rachel Montebello'!$S$36</f>
        <v>32</v>
      </c>
      <c r="H36" s="1"/>
      <c r="I36" s="30"/>
      <c r="J36" s="1"/>
      <c r="K36" s="30"/>
      <c r="L36" s="1"/>
      <c r="M36" s="30"/>
      <c r="N36" s="1"/>
      <c r="O36" s="30">
        <v>1</v>
      </c>
      <c r="P36" s="1"/>
      <c r="Q36" s="30"/>
      <c r="R36" s="1"/>
      <c r="S36" s="34">
        <f t="shared" si="1"/>
        <v>33</v>
      </c>
      <c r="T36" s="1"/>
      <c r="U36" s="30">
        <v>32</v>
      </c>
      <c r="V36" s="1"/>
      <c r="W36" s="34">
        <f>IF(ISNUMBER(S36),S36,0)-IF(ISNUMBER(U36),U36,0)</f>
        <v>1</v>
      </c>
      <c r="X36" s="17"/>
    </row>
    <row r="37" spans="2:24" ht="15.75" customHeight="1">
      <c r="B37" s="15"/>
      <c r="C37" s="16">
        <v>15</v>
      </c>
      <c r="D37" s="16" t="s">
        <v>63</v>
      </c>
      <c r="E37" s="16"/>
      <c r="F37" s="1"/>
      <c r="G37" s="38">
        <f>'[4]Rachel Montebello'!$S$37</f>
        <v>0</v>
      </c>
      <c r="H37" s="1"/>
      <c r="I37" s="30"/>
      <c r="J37" s="1"/>
      <c r="K37" s="30"/>
      <c r="L37" s="1"/>
      <c r="M37" s="30"/>
      <c r="N37" s="1"/>
      <c r="O37" s="30"/>
      <c r="P37" s="1"/>
      <c r="Q37" s="30"/>
      <c r="R37" s="1"/>
      <c r="S37" s="34">
        <f>IF(ISNUMBER(G37),G37,0)+IF(ISNUMBER(I37),I37,0)-IF(ISNUMBER(M37),M37,0)+IF(ISNUMBER(O37),O37,0)-IF(ISNUMBER(Q37),Q37,0)+IF(ISNUMBER(K37),K37,0)</f>
        <v>0</v>
      </c>
      <c r="T37" s="1"/>
      <c r="U37" s="30"/>
      <c r="V37" s="1"/>
      <c r="W37" s="34">
        <f>IF(ISNUMBER(S37),S37,0)-IF(ISNUMBER(U37),U37,0)</f>
        <v>0</v>
      </c>
      <c r="X37" s="17"/>
    </row>
    <row r="38" spans="2:24" ht="15.75" customHeight="1">
      <c r="B38" s="15"/>
      <c r="C38" s="16">
        <v>16</v>
      </c>
      <c r="D38" s="16" t="s">
        <v>64</v>
      </c>
      <c r="E38" s="16"/>
      <c r="F38" s="1"/>
      <c r="G38" s="38">
        <f>'[4]Rachel Montebello'!$S$38</f>
        <v>0</v>
      </c>
      <c r="H38" s="1"/>
      <c r="I38" s="30"/>
      <c r="J38" s="1"/>
      <c r="K38" s="30"/>
      <c r="L38" s="1"/>
      <c r="M38" s="30"/>
      <c r="N38" s="1"/>
      <c r="O38" s="30"/>
      <c r="P38" s="1"/>
      <c r="Q38" s="30"/>
      <c r="R38" s="1"/>
      <c r="S38" s="34">
        <f t="shared" si="1"/>
        <v>0</v>
      </c>
      <c r="T38" s="1"/>
      <c r="U38" s="30"/>
      <c r="V38" s="1"/>
      <c r="W38" s="34">
        <f>IF(ISNUMBER(S38),S38,0)-IF(ISNUMBER(U38),U38,0)</f>
        <v>0</v>
      </c>
      <c r="X38" s="17"/>
    </row>
    <row r="39" spans="2:24" ht="15.75" customHeight="1">
      <c r="B39" s="15"/>
      <c r="C39" s="16">
        <v>17</v>
      </c>
      <c r="D39" s="16" t="s">
        <v>65</v>
      </c>
      <c r="E39" s="16"/>
      <c r="F39" s="1"/>
      <c r="G39" s="38">
        <f>'[4]Rachel Montebello'!$S$39</f>
        <v>0</v>
      </c>
      <c r="H39" s="1"/>
      <c r="I39" s="30"/>
      <c r="J39" s="1"/>
      <c r="K39" s="30"/>
      <c r="L39" s="1"/>
      <c r="M39" s="30"/>
      <c r="N39" s="1"/>
      <c r="O39" s="30"/>
      <c r="P39" s="1"/>
      <c r="Q39" s="30"/>
      <c r="R39" s="1"/>
      <c r="S39" s="34">
        <f t="shared" si="1"/>
        <v>0</v>
      </c>
      <c r="T39" s="1"/>
      <c r="U39" s="30"/>
      <c r="V39" s="1"/>
      <c r="W39" s="34">
        <f t="shared" si="0"/>
        <v>0</v>
      </c>
      <c r="X39" s="17"/>
    </row>
    <row r="40" spans="2:24" ht="15.75" customHeight="1">
      <c r="B40" s="15"/>
      <c r="C40" s="16">
        <v>18</v>
      </c>
      <c r="D40" s="16" t="s">
        <v>130</v>
      </c>
      <c r="E40" s="16"/>
      <c r="F40" s="1"/>
      <c r="G40" s="38">
        <f>'[4]Rachel Montebello'!$S$40</f>
        <v>0</v>
      </c>
      <c r="H40" s="1"/>
      <c r="I40" s="30"/>
      <c r="J40" s="1"/>
      <c r="K40" s="30"/>
      <c r="L40" s="1"/>
      <c r="M40" s="30"/>
      <c r="N40" s="1"/>
      <c r="O40" s="30"/>
      <c r="P40" s="1"/>
      <c r="Q40" s="30"/>
      <c r="R40" s="1"/>
      <c r="S40" s="34">
        <f t="shared" si="1"/>
        <v>0</v>
      </c>
      <c r="T40" s="1"/>
      <c r="U40" s="30"/>
      <c r="V40" s="1"/>
      <c r="W40" s="34">
        <f>IF(ISNUMBER(S40),S40,0)-IF(ISNUMBER(U40),U40,0)</f>
        <v>0</v>
      </c>
      <c r="X40" s="17"/>
    </row>
    <row r="41" spans="2:24" ht="15.75" customHeight="1">
      <c r="B41" s="15"/>
      <c r="C41" s="16">
        <v>19</v>
      </c>
      <c r="D41" s="16" t="s">
        <v>131</v>
      </c>
      <c r="E41" s="16"/>
      <c r="F41" s="1"/>
      <c r="G41" s="38">
        <f>'[4]Rachel Montebello'!$S$41</f>
        <v>0</v>
      </c>
      <c r="H41" s="1"/>
      <c r="I41" s="30"/>
      <c r="J41" s="1"/>
      <c r="K41" s="30"/>
      <c r="L41" s="1"/>
      <c r="M41" s="30"/>
      <c r="N41" s="1"/>
      <c r="O41" s="30"/>
      <c r="P41" s="1"/>
      <c r="Q41" s="30"/>
      <c r="R41" s="1"/>
      <c r="S41" s="34">
        <f t="shared" si="1"/>
        <v>0</v>
      </c>
      <c r="T41" s="1"/>
      <c r="U41" s="30"/>
      <c r="V41" s="1"/>
      <c r="W41" s="34">
        <f>IF(ISNUMBER(S41),S41,0)-IF(ISNUMBER(U41),U41,0)</f>
        <v>0</v>
      </c>
      <c r="X41" s="17"/>
    </row>
    <row r="42" spans="2:24" ht="15.75" customHeight="1">
      <c r="B42" s="15"/>
      <c r="C42" s="16">
        <v>20</v>
      </c>
      <c r="D42" s="16" t="s">
        <v>132</v>
      </c>
      <c r="E42" s="16"/>
      <c r="F42" s="1"/>
      <c r="G42" s="38">
        <f>'[4]Rachel Montebello'!$S$42</f>
        <v>0</v>
      </c>
      <c r="H42" s="1"/>
      <c r="I42" s="30"/>
      <c r="J42" s="1"/>
      <c r="K42" s="30"/>
      <c r="L42" s="1"/>
      <c r="M42" s="30"/>
      <c r="N42" s="1"/>
      <c r="O42" s="30"/>
      <c r="P42" s="1"/>
      <c r="Q42" s="30"/>
      <c r="R42" s="1"/>
      <c r="S42" s="34">
        <f>IF(ISNUMBER(G42),G42,0)+IF(ISNUMBER(I42),I42,0)-IF(ISNUMBER(M42),M42,0)+IF(ISNUMBER(O42),O42,0)-IF(ISNUMBER(Q42),Q42,0)+IF(ISNUMBER(K42),K42,0)</f>
        <v>0</v>
      </c>
      <c r="T42" s="1"/>
      <c r="U42" s="30"/>
      <c r="V42" s="1"/>
      <c r="W42" s="34">
        <f>IF(ISNUMBER(S42),S42,0)-IF(ISNUMBER(U42),U42,0)</f>
        <v>0</v>
      </c>
      <c r="X42" s="17"/>
    </row>
    <row r="43" spans="2:24" ht="15.75" customHeight="1">
      <c r="B43" s="15"/>
      <c r="C43" s="16">
        <v>21</v>
      </c>
      <c r="D43" s="16" t="s">
        <v>133</v>
      </c>
      <c r="E43" s="16"/>
      <c r="F43" s="1"/>
      <c r="G43" s="38">
        <f>'[4]Rachel Montebello'!$S$43</f>
        <v>0</v>
      </c>
      <c r="H43" s="1"/>
      <c r="I43" s="30"/>
      <c r="J43" s="1"/>
      <c r="K43" s="30"/>
      <c r="L43" s="1"/>
      <c r="M43" s="30"/>
      <c r="N43" s="1"/>
      <c r="O43" s="30"/>
      <c r="P43" s="1"/>
      <c r="Q43" s="30"/>
      <c r="R43" s="1"/>
      <c r="S43" s="34">
        <f>IF(ISNUMBER(G43),G43,0)+IF(ISNUMBER(I43),I43,0)-IF(ISNUMBER(M43),M43,0)+IF(ISNUMBER(O43),O43,0)-IF(ISNUMBER(Q43),Q43,0)+IF(ISNUMBER(K43),K43,0)</f>
        <v>0</v>
      </c>
      <c r="T43" s="1"/>
      <c r="U43" s="30"/>
      <c r="V43" s="1"/>
      <c r="W43" s="34">
        <f>IF(ISNUMBER(S43),S43,0)-IF(ISNUMBER(U43),U43,0)</f>
        <v>0</v>
      </c>
      <c r="X43" s="17"/>
    </row>
    <row r="44" spans="2:24" ht="6" customHeight="1">
      <c r="B44" s="15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7"/>
    </row>
    <row r="45" spans="2:24" ht="13.5" thickBot="1">
      <c r="B45" s="15"/>
      <c r="C45" s="1" t="s">
        <v>7</v>
      </c>
      <c r="D45" s="1"/>
      <c r="E45" s="1"/>
      <c r="F45" s="1"/>
      <c r="G45" s="35">
        <f>SUM(G23:G43)</f>
        <v>219</v>
      </c>
      <c r="H45" s="34"/>
      <c r="I45" s="35">
        <f>SUM(I22:I43)</f>
        <v>8</v>
      </c>
      <c r="J45" s="34"/>
      <c r="K45" s="35">
        <f>SUM(K23:K43)</f>
        <v>0</v>
      </c>
      <c r="L45" s="34"/>
      <c r="M45" s="35">
        <f>SUM(M23:M43)</f>
        <v>1</v>
      </c>
      <c r="N45" s="34"/>
      <c r="O45" s="35">
        <f>SUM(O23:O43)</f>
        <v>1</v>
      </c>
      <c r="P45" s="34"/>
      <c r="Q45" s="35">
        <f>SUM(Q22:Q43)</f>
        <v>0</v>
      </c>
      <c r="R45" s="34"/>
      <c r="S45" s="35">
        <f>SUM(S22:S43)</f>
        <v>227</v>
      </c>
      <c r="T45" s="34"/>
      <c r="U45" s="35">
        <f>SUM(U22:U43)</f>
        <v>142</v>
      </c>
      <c r="V45" s="34"/>
      <c r="W45" s="35">
        <f>SUM(W22:W43)</f>
        <v>85</v>
      </c>
      <c r="X45" s="17"/>
    </row>
    <row r="46" spans="2:24" ht="4.5" customHeight="1" thickTop="1">
      <c r="B46" s="15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7"/>
    </row>
    <row r="47" spans="2:24" ht="11.25" customHeight="1" hidden="1">
      <c r="B47" s="15"/>
      <c r="C47" s="16"/>
      <c r="D47" s="16"/>
      <c r="E47" s="16"/>
      <c r="F47" s="1"/>
      <c r="G47" s="16"/>
      <c r="H47" s="1"/>
      <c r="I47" s="16"/>
      <c r="J47" s="1"/>
      <c r="K47" s="16"/>
      <c r="L47" s="1"/>
      <c r="M47" s="16"/>
      <c r="N47" s="1"/>
      <c r="O47" s="16"/>
      <c r="P47" s="1"/>
      <c r="Q47" s="16"/>
      <c r="R47" s="1"/>
      <c r="S47" s="1">
        <f>G47+I47-M47+O47-Q47</f>
        <v>0</v>
      </c>
      <c r="T47" s="1"/>
      <c r="U47" s="16"/>
      <c r="V47" s="1"/>
      <c r="W47" s="1">
        <f>S47-U47</f>
        <v>0</v>
      </c>
      <c r="X47" s="17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8"/>
    </row>
    <row r="50" ht="12.75">
      <c r="C50" s="2" t="s">
        <v>31</v>
      </c>
    </row>
    <row r="51" spans="14:17" ht="12.75">
      <c r="N51" s="19" t="s">
        <v>42</v>
      </c>
      <c r="Q51" s="20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48" t="s">
        <v>14</v>
      </c>
      <c r="D53" s="48"/>
      <c r="E53" s="48"/>
      <c r="M53" s="1"/>
      <c r="N53" s="19" t="s">
        <v>41</v>
      </c>
      <c r="Q53" s="20"/>
      <c r="T53" s="33"/>
    </row>
    <row r="54" ht="12.75">
      <c r="T54" s="6" t="s">
        <v>12</v>
      </c>
    </row>
    <row r="55" spans="17:23" ht="12.75">
      <c r="Q55" s="21"/>
      <c r="R55" s="22"/>
      <c r="S55" s="22"/>
      <c r="T55" s="22"/>
      <c r="U55" s="22"/>
      <c r="V55" s="22"/>
      <c r="W55" s="23"/>
    </row>
    <row r="56" spans="14:23" ht="12.75">
      <c r="N56" s="19" t="s">
        <v>43</v>
      </c>
      <c r="Q56" s="24"/>
      <c r="R56" s="1"/>
      <c r="S56" s="1"/>
      <c r="T56" s="1"/>
      <c r="U56" s="1"/>
      <c r="V56" s="1"/>
      <c r="W56" s="25"/>
    </row>
    <row r="57" spans="17:23" ht="12.75">
      <c r="Q57" s="26"/>
      <c r="R57" s="27"/>
      <c r="S57" s="27"/>
      <c r="T57" s="27"/>
      <c r="U57" s="27"/>
      <c r="V57" s="27"/>
      <c r="W57" s="28"/>
    </row>
  </sheetData>
  <sheetProtection password="9F1D" sheet="1" objects="1" scenarios="1"/>
  <mergeCells count="7">
    <mergeCell ref="C53:E53"/>
    <mergeCell ref="B2:V2"/>
    <mergeCell ref="B4:V4"/>
    <mergeCell ref="B5:V5"/>
    <mergeCell ref="B7:V7"/>
    <mergeCell ref="B11:V11"/>
    <mergeCell ref="B13:V13"/>
  </mergeCells>
  <printOptions/>
  <pageMargins left="0.22" right="0.33" top="0.42" bottom="0.37" header="0.25" footer="0.24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27"/>
  <dimension ref="B2:X55"/>
  <sheetViews>
    <sheetView showGridLines="0" showZeros="0" zoomScalePageLayoutView="0" workbookViewId="0" topLeftCell="A24">
      <selection activeCell="S32" sqref="S32"/>
    </sheetView>
  </sheetViews>
  <sheetFormatPr defaultColWidth="9.140625" defaultRowHeight="12.75"/>
  <cols>
    <col min="1" max="1" width="2.8515625" style="2" customWidth="1"/>
    <col min="2" max="2" width="1.7109375" style="2" customWidth="1"/>
    <col min="3" max="3" width="2.8515625" style="2" customWidth="1"/>
    <col min="4" max="4" width="8.57421875" style="2" customWidth="1"/>
    <col min="5" max="5" width="10.28125" style="2" customWidth="1"/>
    <col min="6" max="6" width="1.7109375" style="2" customWidth="1"/>
    <col min="7" max="7" width="6.00390625" style="2" customWidth="1"/>
    <col min="8" max="8" width="1.28515625" style="2" customWidth="1"/>
    <col min="9" max="9" width="5.140625" style="2" customWidth="1"/>
    <col min="10" max="10" width="1.28515625" style="2" customWidth="1"/>
    <col min="11" max="11" width="6.28125" style="2" customWidth="1"/>
    <col min="12" max="12" width="1.28515625" style="2" customWidth="1"/>
    <col min="13" max="13" width="5.140625" style="2" customWidth="1"/>
    <col min="14" max="14" width="1.28515625" style="2" customWidth="1"/>
    <col min="15" max="15" width="5.140625" style="2" customWidth="1"/>
    <col min="16" max="16" width="1.7109375" style="2" customWidth="1"/>
    <col min="17" max="17" width="5.140625" style="2" customWidth="1"/>
    <col min="18" max="18" width="1.7109375" style="2" customWidth="1"/>
    <col min="19" max="19" width="6.28125" style="2" customWidth="1"/>
    <col min="20" max="20" width="1.7109375" style="2" customWidth="1"/>
    <col min="21" max="21" width="5.140625" style="2" customWidth="1"/>
    <col min="22" max="22" width="1.7109375" style="2" customWidth="1"/>
    <col min="23" max="23" width="6.8515625" style="2" customWidth="1"/>
    <col min="24" max="24" width="1.57421875" style="2" customWidth="1"/>
    <col min="25" max="16384" width="9.140625" style="2" customWidth="1"/>
  </cols>
  <sheetData>
    <row r="1" ht="12.75" hidden="1"/>
    <row r="2" spans="2:22" ht="18">
      <c r="B2" s="49" t="s">
        <v>15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spans="2:22" ht="11.25" customHeight="1"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</row>
    <row r="7" spans="2:22" ht="11.25" customHeight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4.5" customHeight="1"/>
    <row r="9" spans="2:22" ht="11.25" customHeight="1" hidden="1"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</row>
    <row r="10" ht="12.75" hidden="1"/>
    <row r="11" spans="2:17" ht="15.75">
      <c r="B11" s="3" t="s">
        <v>46</v>
      </c>
      <c r="C11" s="3"/>
      <c r="D11" s="3"/>
      <c r="E11" s="3"/>
      <c r="G11" s="1"/>
      <c r="H11" s="4" t="str">
        <f>Kriminal!H6</f>
        <v>Jannar 2019</v>
      </c>
      <c r="I11" s="1"/>
      <c r="L11" s="1"/>
      <c r="M11" s="1"/>
      <c r="P11" s="1"/>
      <c r="Q11" s="1"/>
    </row>
    <row r="12" ht="3.75" customHeight="1"/>
    <row r="13" spans="2:22" ht="106.5" customHeight="1">
      <c r="B13" s="52" t="s">
        <v>72</v>
      </c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</row>
    <row r="14" ht="6.75" customHeight="1" hidden="1"/>
    <row r="15" spans="2:22" ht="10.5" customHeight="1">
      <c r="B15" s="54" t="s">
        <v>62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</row>
    <row r="16" spans="15:21" ht="41.25" customHeight="1">
      <c r="O16" s="5"/>
      <c r="P16" s="5"/>
      <c r="Q16" s="5"/>
      <c r="R16" s="5"/>
      <c r="S16" s="5"/>
      <c r="T16" s="5"/>
      <c r="U16" s="5"/>
    </row>
    <row r="17" ht="12.75" customHeight="1">
      <c r="R17" s="6" t="s">
        <v>74</v>
      </c>
    </row>
    <row r="18" ht="11.25" customHeight="1">
      <c r="R18" s="6"/>
    </row>
    <row r="19" ht="10.5" customHeight="1"/>
    <row r="20" spans="2:24" ht="12.75" customHeight="1">
      <c r="B20" s="7"/>
      <c r="C20" s="8"/>
      <c r="D20" s="8"/>
      <c r="E20" s="8"/>
      <c r="F20" s="8"/>
      <c r="G20" s="9" t="s">
        <v>5</v>
      </c>
      <c r="H20" s="9"/>
      <c r="I20" s="9" t="s">
        <v>2</v>
      </c>
      <c r="J20" s="9"/>
      <c r="K20" s="9" t="s">
        <v>134</v>
      </c>
      <c r="L20" s="9"/>
      <c r="M20" s="9" t="s">
        <v>25</v>
      </c>
      <c r="N20" s="9"/>
      <c r="O20" s="9"/>
      <c r="P20" s="9" t="s">
        <v>4</v>
      </c>
      <c r="Q20" s="9"/>
      <c r="R20" s="9"/>
      <c r="S20" s="9" t="s">
        <v>1</v>
      </c>
      <c r="T20" s="9"/>
      <c r="U20" s="9" t="s">
        <v>29</v>
      </c>
      <c r="V20" s="9"/>
      <c r="W20" s="9" t="s">
        <v>18</v>
      </c>
      <c r="X20" s="10"/>
    </row>
    <row r="21" spans="2:24" ht="13.5" customHeight="1" thickBot="1">
      <c r="B21" s="11"/>
      <c r="C21" s="12"/>
      <c r="D21" s="12"/>
      <c r="E21" s="12"/>
      <c r="F21" s="12"/>
      <c r="G21" s="13"/>
      <c r="H21" s="13"/>
      <c r="I21" s="13"/>
      <c r="J21" s="13"/>
      <c r="K21" s="13" t="s">
        <v>2</v>
      </c>
      <c r="L21" s="13"/>
      <c r="M21" s="13" t="s">
        <v>26</v>
      </c>
      <c r="N21" s="13"/>
      <c r="O21" s="13" t="s">
        <v>27</v>
      </c>
      <c r="P21" s="13"/>
      <c r="Q21" s="13" t="s">
        <v>28</v>
      </c>
      <c r="R21" s="13"/>
      <c r="S21" s="13"/>
      <c r="T21" s="13"/>
      <c r="U21" s="13" t="s">
        <v>30</v>
      </c>
      <c r="V21" s="13"/>
      <c r="W21" s="13"/>
      <c r="X21" s="14"/>
    </row>
    <row r="22" ht="3.75" customHeight="1"/>
    <row r="23" ht="3.75" customHeight="1"/>
    <row r="24" spans="2:24" ht="12.75">
      <c r="B24" s="7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10"/>
    </row>
    <row r="25" spans="2:24" ht="18" customHeight="1">
      <c r="B25" s="15"/>
      <c r="C25" s="16">
        <v>1</v>
      </c>
      <c r="D25" s="16"/>
      <c r="E25" s="16"/>
      <c r="F25" s="1"/>
      <c r="G25" s="16">
        <f>'[4]Kriminal (Superjuri)'!$S$25</f>
        <v>0</v>
      </c>
      <c r="H25" s="1"/>
      <c r="I25" s="31"/>
      <c r="J25" s="1"/>
      <c r="K25" s="31"/>
      <c r="L25" s="1"/>
      <c r="M25" s="31"/>
      <c r="N25" s="1"/>
      <c r="O25" s="31"/>
      <c r="P25" s="1"/>
      <c r="Q25" s="31"/>
      <c r="R25" s="1"/>
      <c r="S25" s="34">
        <f>IF(ISNUMBER(G25),G25,0)+IF(ISNUMBER(I25),I25,0)-IF(ISNUMBER(M25),M25,0)+IF(ISNUMBER(O25),O25,0)-IF(ISNUMBER(Q25),Q25,0)+IF(ISNUMBER(K25),K25,0)</f>
        <v>0</v>
      </c>
      <c r="T25" s="1"/>
      <c r="U25" s="31"/>
      <c r="V25" s="1"/>
      <c r="W25" s="34">
        <f>IF(ISNUMBER(S25),S25,0)-IF(ISNUMBER(U25),U25,0)</f>
        <v>0</v>
      </c>
      <c r="X25" s="17"/>
    </row>
    <row r="26" spans="2:24" ht="3.75" customHeight="1">
      <c r="B26" s="15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34"/>
      <c r="T26" s="1"/>
      <c r="U26" s="1"/>
      <c r="V26" s="1"/>
      <c r="W26" s="34"/>
      <c r="X26" s="17"/>
    </row>
    <row r="27" spans="2:24" ht="18" customHeight="1">
      <c r="B27" s="15"/>
      <c r="C27" s="16">
        <v>2</v>
      </c>
      <c r="D27" s="16"/>
      <c r="E27" s="16"/>
      <c r="F27" s="1"/>
      <c r="G27" s="16">
        <f>'[4]Kriminal (Superjuri)'!$S$27</f>
        <v>0</v>
      </c>
      <c r="H27" s="1"/>
      <c r="I27" s="31"/>
      <c r="J27" s="1"/>
      <c r="K27" s="31"/>
      <c r="L27" s="1"/>
      <c r="M27" s="31"/>
      <c r="N27" s="1"/>
      <c r="O27" s="31"/>
      <c r="P27" s="1"/>
      <c r="Q27" s="31"/>
      <c r="R27" s="1"/>
      <c r="S27" s="34">
        <f aca="true" t="shared" si="0" ref="S27:S43">IF(ISNUMBER(G27),G27,0)+IF(ISNUMBER(I27),I27,0)-IF(ISNUMBER(M27),M27,0)+IF(ISNUMBER(O27),O27,0)-IF(ISNUMBER(Q27),Q27,0)+IF(ISNUMBER(K27),K27,0)</f>
        <v>0</v>
      </c>
      <c r="T27" s="1"/>
      <c r="U27" s="31"/>
      <c r="V27" s="1"/>
      <c r="W27" s="34">
        <f>IF(ISNUMBER(S27),S27,0)-IF(ISNUMBER(U27),U27,0)</f>
        <v>0</v>
      </c>
      <c r="X27" s="17"/>
    </row>
    <row r="28" spans="2:24" ht="3.75" customHeight="1">
      <c r="B28" s="15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34">
        <f t="shared" si="0"/>
        <v>0</v>
      </c>
      <c r="T28" s="1"/>
      <c r="U28" s="1"/>
      <c r="V28" s="1"/>
      <c r="W28" s="34"/>
      <c r="X28" s="17"/>
    </row>
    <row r="29" spans="2:24" ht="18" customHeight="1">
      <c r="B29" s="15"/>
      <c r="C29" s="16">
        <v>3</v>
      </c>
      <c r="D29" s="16" t="s">
        <v>60</v>
      </c>
      <c r="E29" s="16"/>
      <c r="F29" s="1"/>
      <c r="G29" s="16">
        <f>'[4]Kriminal (Superjuri)'!$S$29</f>
        <v>0</v>
      </c>
      <c r="H29" s="1"/>
      <c r="I29" s="31"/>
      <c r="J29" s="1"/>
      <c r="K29" s="31"/>
      <c r="L29" s="1"/>
      <c r="M29" s="31"/>
      <c r="N29" s="1"/>
      <c r="O29" s="31"/>
      <c r="P29" s="1"/>
      <c r="Q29" s="31"/>
      <c r="R29" s="1"/>
      <c r="S29" s="34">
        <f t="shared" si="0"/>
        <v>0</v>
      </c>
      <c r="T29" s="1"/>
      <c r="U29" s="31"/>
      <c r="V29" s="1"/>
      <c r="W29" s="34">
        <f>IF(ISNUMBER(S29),S29,0)-IF(ISNUMBER(U29),U29,0)</f>
        <v>0</v>
      </c>
      <c r="X29" s="17"/>
    </row>
    <row r="30" spans="2:24" ht="3.75" customHeight="1">
      <c r="B30" s="15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34">
        <f t="shared" si="0"/>
        <v>0</v>
      </c>
      <c r="T30" s="1"/>
      <c r="U30" s="1"/>
      <c r="V30" s="1"/>
      <c r="W30" s="34"/>
      <c r="X30" s="17"/>
    </row>
    <row r="31" spans="2:24" ht="18" customHeight="1">
      <c r="B31" s="15"/>
      <c r="C31" s="16">
        <v>4</v>
      </c>
      <c r="D31" s="16" t="s">
        <v>198</v>
      </c>
      <c r="E31" s="16"/>
      <c r="F31" s="1"/>
      <c r="G31" s="16">
        <f>'[4]Kriminal (Superjuri)'!$S$31</f>
        <v>52</v>
      </c>
      <c r="H31" s="1"/>
      <c r="I31" s="31"/>
      <c r="J31" s="1"/>
      <c r="K31" s="31"/>
      <c r="L31" s="1"/>
      <c r="M31" s="31"/>
      <c r="N31" s="1"/>
      <c r="O31" s="31"/>
      <c r="P31" s="1"/>
      <c r="Q31" s="31"/>
      <c r="R31" s="1"/>
      <c r="S31" s="34">
        <f t="shared" si="0"/>
        <v>52</v>
      </c>
      <c r="T31" s="1"/>
      <c r="U31" s="31">
        <v>7</v>
      </c>
      <c r="V31" s="1"/>
      <c r="W31" s="34">
        <f>IF(ISNUMBER(S31),S31,0)-IF(ISNUMBER(U31),U31,0)</f>
        <v>45</v>
      </c>
      <c r="X31" s="17"/>
    </row>
    <row r="32" spans="2:24" ht="3.75" customHeight="1">
      <c r="B32" s="15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34">
        <f t="shared" si="0"/>
        <v>0</v>
      </c>
      <c r="T32" s="1"/>
      <c r="U32" s="1"/>
      <c r="V32" s="1"/>
      <c r="W32" s="34"/>
      <c r="X32" s="17"/>
    </row>
    <row r="33" spans="2:24" ht="18" customHeight="1">
      <c r="B33" s="15"/>
      <c r="C33" s="16">
        <v>5</v>
      </c>
      <c r="D33" s="16" t="s">
        <v>160</v>
      </c>
      <c r="E33" s="16"/>
      <c r="F33" s="1"/>
      <c r="G33" s="16">
        <f>'[4]Kriminal (Superjuri)'!$S$33</f>
        <v>0</v>
      </c>
      <c r="H33" s="1"/>
      <c r="I33" s="31"/>
      <c r="J33" s="1"/>
      <c r="K33" s="31"/>
      <c r="L33" s="1"/>
      <c r="M33" s="31"/>
      <c r="N33" s="1"/>
      <c r="O33" s="31"/>
      <c r="P33" s="1"/>
      <c r="Q33" s="31"/>
      <c r="R33" s="1"/>
      <c r="S33" s="34">
        <f t="shared" si="0"/>
        <v>0</v>
      </c>
      <c r="T33" s="1"/>
      <c r="U33" s="31"/>
      <c r="V33" s="1"/>
      <c r="W33" s="34">
        <f>IF(ISNUMBER(S33),S33,0)-IF(ISNUMBER(U33),U33,0)</f>
        <v>0</v>
      </c>
      <c r="X33" s="17"/>
    </row>
    <row r="34" spans="2:24" ht="3.75" customHeight="1">
      <c r="B34" s="15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34">
        <f t="shared" si="0"/>
        <v>0</v>
      </c>
      <c r="T34" s="1"/>
      <c r="U34" s="1"/>
      <c r="V34" s="1"/>
      <c r="W34" s="34"/>
      <c r="X34" s="17"/>
    </row>
    <row r="35" spans="2:24" ht="18" customHeight="1">
      <c r="B35" s="15"/>
      <c r="C35" s="16">
        <v>6</v>
      </c>
      <c r="D35" s="16" t="s">
        <v>182</v>
      </c>
      <c r="E35" s="16"/>
      <c r="F35" s="1"/>
      <c r="G35" s="16">
        <f>'[4]Kriminal (Superjuri)'!$S$35</f>
        <v>0</v>
      </c>
      <c r="H35" s="1"/>
      <c r="I35" s="31"/>
      <c r="J35" s="1"/>
      <c r="K35" s="31"/>
      <c r="L35" s="1"/>
      <c r="M35" s="31"/>
      <c r="N35" s="1"/>
      <c r="O35" s="31"/>
      <c r="P35" s="1"/>
      <c r="Q35" s="31"/>
      <c r="R35" s="1"/>
      <c r="S35" s="34">
        <f t="shared" si="0"/>
        <v>0</v>
      </c>
      <c r="T35" s="1"/>
      <c r="U35" s="31"/>
      <c r="V35" s="1"/>
      <c r="W35" s="34">
        <f>IF(ISNUMBER(S35),S35,0)-IF(ISNUMBER(U35),U35,0)</f>
        <v>0</v>
      </c>
      <c r="X35" s="17"/>
    </row>
    <row r="36" spans="2:24" ht="3.75" customHeight="1">
      <c r="B36" s="15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34">
        <f t="shared" si="0"/>
        <v>0</v>
      </c>
      <c r="T36" s="1"/>
      <c r="U36" s="1"/>
      <c r="V36" s="1"/>
      <c r="W36" s="34"/>
      <c r="X36" s="17"/>
    </row>
    <row r="37" spans="2:24" ht="18" customHeight="1">
      <c r="B37" s="15"/>
      <c r="C37" s="16">
        <v>7</v>
      </c>
      <c r="D37" s="16" t="s">
        <v>212</v>
      </c>
      <c r="E37" s="16"/>
      <c r="F37" s="1"/>
      <c r="G37" s="16">
        <f>'[4]Kriminal (Superjuri)'!$S$37</f>
        <v>20</v>
      </c>
      <c r="H37" s="1"/>
      <c r="I37" s="31"/>
      <c r="J37" s="1"/>
      <c r="K37" s="31"/>
      <c r="L37" s="1"/>
      <c r="M37" s="31">
        <v>2</v>
      </c>
      <c r="N37" s="1"/>
      <c r="O37" s="31"/>
      <c r="P37" s="1"/>
      <c r="Q37" s="31"/>
      <c r="R37" s="1"/>
      <c r="S37" s="34">
        <f t="shared" si="0"/>
        <v>18</v>
      </c>
      <c r="T37" s="1"/>
      <c r="U37" s="31"/>
      <c r="V37" s="1"/>
      <c r="W37" s="34">
        <f>IF(ISNUMBER(S37),S37,0)-IF(ISNUMBER(U37),U37,0)</f>
        <v>18</v>
      </c>
      <c r="X37" s="17"/>
    </row>
    <row r="38" spans="2:24" ht="3.75" customHeight="1">
      <c r="B38" s="15"/>
      <c r="C38" s="1"/>
      <c r="D38" s="1"/>
      <c r="E38" s="1"/>
      <c r="F38" s="1"/>
      <c r="G38" s="39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34">
        <f t="shared" si="0"/>
        <v>0</v>
      </c>
      <c r="T38" s="1"/>
      <c r="U38" s="1"/>
      <c r="V38" s="1"/>
      <c r="W38" s="34"/>
      <c r="X38" s="17"/>
    </row>
    <row r="39" spans="2:24" ht="18" customHeight="1">
      <c r="B39" s="15"/>
      <c r="C39" s="16">
        <v>8</v>
      </c>
      <c r="D39" s="16"/>
      <c r="E39" s="16"/>
      <c r="F39" s="1"/>
      <c r="G39" s="16">
        <f>'[4]Kriminal (Superjuri)'!$S$39</f>
        <v>0</v>
      </c>
      <c r="H39" s="1"/>
      <c r="I39" s="31"/>
      <c r="J39" s="1"/>
      <c r="K39" s="31"/>
      <c r="L39" s="1"/>
      <c r="M39" s="31"/>
      <c r="N39" s="1"/>
      <c r="O39" s="31"/>
      <c r="P39" s="1"/>
      <c r="Q39" s="31"/>
      <c r="R39" s="1"/>
      <c r="S39" s="34">
        <f t="shared" si="0"/>
        <v>0</v>
      </c>
      <c r="T39" s="1"/>
      <c r="U39" s="31"/>
      <c r="V39" s="1"/>
      <c r="W39" s="34">
        <f>IF(ISNUMBER(S39),S39,0)-IF(ISNUMBER(U39),U39,0)</f>
        <v>0</v>
      </c>
      <c r="X39" s="17"/>
    </row>
    <row r="40" spans="2:24" ht="3.75" customHeight="1">
      <c r="B40" s="15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34">
        <f t="shared" si="0"/>
        <v>0</v>
      </c>
      <c r="T40" s="1"/>
      <c r="U40" s="1"/>
      <c r="V40" s="1"/>
      <c r="W40" s="34"/>
      <c r="X40" s="17"/>
    </row>
    <row r="41" spans="2:24" ht="18" customHeight="1">
      <c r="B41" s="15"/>
      <c r="C41" s="16"/>
      <c r="D41" s="16"/>
      <c r="E41" s="16"/>
      <c r="F41" s="1"/>
      <c r="G41" s="31"/>
      <c r="H41" s="1"/>
      <c r="I41" s="31"/>
      <c r="J41" s="1"/>
      <c r="K41" s="31"/>
      <c r="L41" s="1"/>
      <c r="M41" s="31"/>
      <c r="N41" s="1"/>
      <c r="O41" s="31"/>
      <c r="P41" s="1"/>
      <c r="Q41" s="31"/>
      <c r="R41" s="1"/>
      <c r="S41" s="34">
        <f t="shared" si="0"/>
        <v>0</v>
      </c>
      <c r="T41" s="1"/>
      <c r="U41" s="31"/>
      <c r="V41" s="1"/>
      <c r="W41" s="34">
        <f>IF(ISNUMBER(S41),S41,0)-IF(ISNUMBER(U41),U41,0)</f>
        <v>0</v>
      </c>
      <c r="X41" s="17"/>
    </row>
    <row r="42" spans="2:24" ht="3.75" customHeight="1">
      <c r="B42" s="15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34">
        <f t="shared" si="0"/>
        <v>0</v>
      </c>
      <c r="T42" s="1"/>
      <c r="U42" s="1"/>
      <c r="V42" s="1"/>
      <c r="W42" s="34"/>
      <c r="X42" s="17"/>
    </row>
    <row r="43" spans="2:24" ht="18" customHeight="1">
      <c r="B43" s="15"/>
      <c r="C43" s="16"/>
      <c r="D43" s="16"/>
      <c r="E43" s="16"/>
      <c r="F43" s="1"/>
      <c r="G43" s="31"/>
      <c r="H43" s="1"/>
      <c r="I43" s="31"/>
      <c r="J43" s="1"/>
      <c r="K43" s="31"/>
      <c r="L43" s="1"/>
      <c r="M43" s="31"/>
      <c r="N43" s="1"/>
      <c r="O43" s="31"/>
      <c r="P43" s="1"/>
      <c r="Q43" s="31"/>
      <c r="R43" s="1"/>
      <c r="S43" s="34">
        <f t="shared" si="0"/>
        <v>0</v>
      </c>
      <c r="T43" s="1"/>
      <c r="U43" s="31"/>
      <c r="V43" s="1"/>
      <c r="W43" s="34">
        <f>IF(ISNUMBER(S43),S43,0)-IF(ISNUMBER(U43),U43,0)</f>
        <v>0</v>
      </c>
      <c r="X43" s="17"/>
    </row>
    <row r="44" spans="2:24" ht="5.25" customHeight="1">
      <c r="B44" s="15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7"/>
    </row>
    <row r="45" spans="2:24" ht="13.5" thickBot="1">
      <c r="B45" s="15"/>
      <c r="C45" s="1" t="s">
        <v>7</v>
      </c>
      <c r="D45" s="1"/>
      <c r="E45" s="1"/>
      <c r="F45" s="1"/>
      <c r="G45" s="35">
        <f>SUM(G25:G43)</f>
        <v>72</v>
      </c>
      <c r="H45" s="34"/>
      <c r="I45" s="35">
        <f>SUM(I25:I43)</f>
        <v>0</v>
      </c>
      <c r="J45" s="34"/>
      <c r="K45" s="35">
        <f>SUM(K25:K43)</f>
        <v>0</v>
      </c>
      <c r="L45" s="34"/>
      <c r="M45" s="35">
        <f>SUM(M25:M43)</f>
        <v>2</v>
      </c>
      <c r="N45" s="34"/>
      <c r="O45" s="35">
        <f>SUM(O25:O43)</f>
        <v>0</v>
      </c>
      <c r="P45" s="34"/>
      <c r="Q45" s="35">
        <f>SUM(Q25:Q43)</f>
        <v>0</v>
      </c>
      <c r="R45" s="34"/>
      <c r="S45" s="35">
        <f>SUM(S25:S43)</f>
        <v>70</v>
      </c>
      <c r="T45" s="34"/>
      <c r="U45" s="35">
        <f>SUM(U25:U43)</f>
        <v>7</v>
      </c>
      <c r="V45" s="34"/>
      <c r="W45" s="35">
        <f>SUM(W25:W43)</f>
        <v>63</v>
      </c>
      <c r="X45" s="17"/>
    </row>
    <row r="46" spans="2:24" ht="16.5" customHeight="1" thickBot="1" thickTop="1">
      <c r="B46" s="11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8"/>
    </row>
    <row r="48" ht="12.75">
      <c r="C48" s="2" t="s">
        <v>31</v>
      </c>
    </row>
    <row r="49" spans="14:17" ht="12.75">
      <c r="N49" s="19" t="s">
        <v>42</v>
      </c>
      <c r="Q49" s="20"/>
    </row>
    <row r="50" spans="3:23" ht="12.75">
      <c r="C50" s="5"/>
      <c r="D50" s="5"/>
      <c r="E50" s="5"/>
      <c r="Q50" s="5"/>
      <c r="R50" s="5"/>
      <c r="S50" s="5"/>
      <c r="T50" s="5"/>
      <c r="U50" s="5"/>
      <c r="V50" s="5"/>
      <c r="W50" s="5"/>
    </row>
    <row r="51" spans="3:20" ht="12.75">
      <c r="C51" s="48" t="s">
        <v>14</v>
      </c>
      <c r="D51" s="48"/>
      <c r="E51" s="48"/>
      <c r="M51" s="1"/>
      <c r="N51" s="19" t="s">
        <v>41</v>
      </c>
      <c r="Q51" s="20"/>
      <c r="T51" s="33"/>
    </row>
    <row r="52" ht="12.75">
      <c r="T52" s="6" t="s">
        <v>12</v>
      </c>
    </row>
    <row r="53" spans="17:23" ht="12.75">
      <c r="Q53" s="21"/>
      <c r="R53" s="22"/>
      <c r="S53" s="22"/>
      <c r="T53" s="22"/>
      <c r="U53" s="22"/>
      <c r="V53" s="22"/>
      <c r="W53" s="23"/>
    </row>
    <row r="54" spans="14:23" ht="12.75">
      <c r="N54" s="19" t="s">
        <v>43</v>
      </c>
      <c r="Q54" s="24"/>
      <c r="R54" s="1"/>
      <c r="S54" s="1"/>
      <c r="T54" s="1"/>
      <c r="U54" s="1"/>
      <c r="V54" s="1"/>
      <c r="W54" s="25"/>
    </row>
    <row r="55" spans="17:23" ht="12.75">
      <c r="Q55" s="26"/>
      <c r="R55" s="27"/>
      <c r="S55" s="27"/>
      <c r="T55" s="27"/>
      <c r="U55" s="27"/>
      <c r="V55" s="27"/>
      <c r="W55" s="28"/>
    </row>
  </sheetData>
  <sheetProtection password="9F1D" sheet="1" objects="1" scenarios="1"/>
  <mergeCells count="9">
    <mergeCell ref="C51:E51"/>
    <mergeCell ref="B2:V2"/>
    <mergeCell ref="B4:V4"/>
    <mergeCell ref="B13:V13"/>
    <mergeCell ref="B15:V15"/>
    <mergeCell ref="B5:V5"/>
    <mergeCell ref="B6:V6"/>
    <mergeCell ref="B9:V9"/>
    <mergeCell ref="B7:V7"/>
  </mergeCells>
  <printOptions/>
  <pageMargins left="0.37" right="0.75" top="0.49" bottom="0.45" header="0.31" footer="0.23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28"/>
  <dimension ref="B2:X55"/>
  <sheetViews>
    <sheetView showGridLines="0" showZeros="0" zoomScalePageLayoutView="0" workbookViewId="0" topLeftCell="A18">
      <selection activeCell="S32" sqref="S32"/>
    </sheetView>
  </sheetViews>
  <sheetFormatPr defaultColWidth="9.140625" defaultRowHeight="12.75"/>
  <cols>
    <col min="1" max="1" width="2.8515625" style="2" customWidth="1"/>
    <col min="2" max="2" width="1.7109375" style="2" customWidth="1"/>
    <col min="3" max="3" width="2.8515625" style="2" customWidth="1"/>
    <col min="4" max="4" width="8.57421875" style="2" customWidth="1"/>
    <col min="5" max="5" width="10.28125" style="2" customWidth="1"/>
    <col min="6" max="6" width="1.7109375" style="2" customWidth="1"/>
    <col min="7" max="7" width="5.140625" style="2" customWidth="1"/>
    <col min="8" max="8" width="1.28515625" style="2" customWidth="1"/>
    <col min="9" max="9" width="5.140625" style="2" customWidth="1"/>
    <col min="10" max="10" width="1.28515625" style="2" customWidth="1"/>
    <col min="11" max="11" width="7.57421875" style="2" customWidth="1"/>
    <col min="12" max="12" width="1.28515625" style="2" customWidth="1"/>
    <col min="13" max="13" width="5.140625" style="2" customWidth="1"/>
    <col min="14" max="14" width="1.28515625" style="2" customWidth="1"/>
    <col min="15" max="15" width="5.140625" style="2" customWidth="1"/>
    <col min="16" max="16" width="1.7109375" style="2" customWidth="1"/>
    <col min="17" max="17" width="5.140625" style="2" customWidth="1"/>
    <col min="18" max="18" width="1.7109375" style="2" customWidth="1"/>
    <col min="19" max="19" width="5.140625" style="2" customWidth="1"/>
    <col min="20" max="20" width="1.7109375" style="2" customWidth="1"/>
    <col min="21" max="21" width="5.140625" style="2" customWidth="1"/>
    <col min="22" max="22" width="1.7109375" style="2" customWidth="1"/>
    <col min="23" max="23" width="6.57421875" style="2" customWidth="1"/>
    <col min="24" max="24" width="2.28125" style="2" customWidth="1"/>
    <col min="25" max="16384" width="9.140625" style="2" customWidth="1"/>
  </cols>
  <sheetData>
    <row r="1" ht="12.75" hidden="1"/>
    <row r="2" spans="2:22" ht="18">
      <c r="B2" s="49" t="s">
        <v>16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199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</row>
    <row r="6" spans="2:22" ht="11.25" customHeight="1"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</row>
    <row r="7" spans="2:22" ht="11.25" customHeight="1"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</row>
    <row r="8" ht="4.5" customHeight="1"/>
    <row r="9" spans="2:22" ht="11.25" customHeight="1" hidden="1"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</row>
    <row r="10" ht="12.75" hidden="1"/>
    <row r="11" spans="2:17" ht="15.75">
      <c r="B11" s="3" t="s">
        <v>46</v>
      </c>
      <c r="C11" s="3"/>
      <c r="D11" s="3"/>
      <c r="E11" s="3"/>
      <c r="G11" s="1"/>
      <c r="H11" s="4" t="str">
        <f>Kriminal!H6</f>
        <v>Jannar 2019</v>
      </c>
      <c r="I11" s="1"/>
      <c r="L11" s="1"/>
      <c r="M11" s="1"/>
      <c r="P11" s="1"/>
      <c r="Q11" s="1"/>
    </row>
    <row r="12" ht="3.75" customHeight="1"/>
    <row r="13" spans="2:22" ht="106.5" customHeight="1">
      <c r="B13" s="52" t="s">
        <v>72</v>
      </c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</row>
    <row r="14" ht="6.75" customHeight="1" hidden="1"/>
    <row r="15" spans="2:22" ht="10.5" customHeight="1">
      <c r="B15" s="54" t="s">
        <v>62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</row>
    <row r="16" spans="15:21" ht="41.25" customHeight="1">
      <c r="O16" s="5"/>
      <c r="P16" s="5"/>
      <c r="Q16" s="5"/>
      <c r="R16" s="5"/>
      <c r="S16" s="5"/>
      <c r="T16" s="5"/>
      <c r="U16" s="5"/>
    </row>
    <row r="17" ht="12.75" customHeight="1">
      <c r="R17" s="6" t="s">
        <v>74</v>
      </c>
    </row>
    <row r="18" ht="11.25" customHeight="1">
      <c r="R18" s="6"/>
    </row>
    <row r="19" ht="10.5" customHeight="1"/>
    <row r="20" spans="2:24" ht="12.75" customHeight="1">
      <c r="B20" s="7"/>
      <c r="C20" s="8"/>
      <c r="D20" s="8"/>
      <c r="E20" s="8"/>
      <c r="F20" s="8"/>
      <c r="G20" s="9" t="s">
        <v>5</v>
      </c>
      <c r="H20" s="9"/>
      <c r="I20" s="9" t="s">
        <v>2</v>
      </c>
      <c r="J20" s="9"/>
      <c r="K20" s="9" t="s">
        <v>134</v>
      </c>
      <c r="L20" s="9"/>
      <c r="M20" s="9" t="s">
        <v>25</v>
      </c>
      <c r="N20" s="9"/>
      <c r="O20" s="9"/>
      <c r="P20" s="9" t="s">
        <v>4</v>
      </c>
      <c r="Q20" s="9"/>
      <c r="R20" s="9"/>
      <c r="S20" s="9" t="s">
        <v>1</v>
      </c>
      <c r="T20" s="9"/>
      <c r="U20" s="9" t="s">
        <v>29</v>
      </c>
      <c r="V20" s="9"/>
      <c r="W20" s="9" t="s">
        <v>18</v>
      </c>
      <c r="X20" s="10"/>
    </row>
    <row r="21" spans="2:24" ht="13.5" customHeight="1" thickBot="1">
      <c r="B21" s="11"/>
      <c r="C21" s="12"/>
      <c r="D21" s="12"/>
      <c r="E21" s="12"/>
      <c r="F21" s="12"/>
      <c r="G21" s="13"/>
      <c r="H21" s="13"/>
      <c r="I21" s="13"/>
      <c r="J21" s="13"/>
      <c r="K21" s="13" t="s">
        <v>2</v>
      </c>
      <c r="L21" s="13"/>
      <c r="M21" s="13" t="s">
        <v>26</v>
      </c>
      <c r="N21" s="13"/>
      <c r="O21" s="13" t="s">
        <v>27</v>
      </c>
      <c r="P21" s="13"/>
      <c r="Q21" s="13" t="s">
        <v>28</v>
      </c>
      <c r="R21" s="13"/>
      <c r="S21" s="13"/>
      <c r="T21" s="13"/>
      <c r="U21" s="13" t="s">
        <v>30</v>
      </c>
      <c r="V21" s="13"/>
      <c r="W21" s="13"/>
      <c r="X21" s="14"/>
    </row>
    <row r="22" ht="3.75" customHeight="1"/>
    <row r="23" ht="3.75" customHeight="1"/>
    <row r="24" spans="2:24" ht="12.75">
      <c r="B24" s="7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10"/>
    </row>
    <row r="25" spans="2:24" ht="18" customHeight="1">
      <c r="B25" s="15"/>
      <c r="C25" s="31" t="s">
        <v>197</v>
      </c>
      <c r="D25" s="31"/>
      <c r="E25" s="16"/>
      <c r="F25" s="1"/>
      <c r="G25" s="16">
        <f>'[4]Kriminal (Appelli Superjuri)'!$S$25</f>
        <v>21</v>
      </c>
      <c r="H25" s="1"/>
      <c r="I25" s="31"/>
      <c r="J25" s="1"/>
      <c r="K25" s="31"/>
      <c r="L25" s="1"/>
      <c r="M25" s="31">
        <v>4</v>
      </c>
      <c r="N25" s="1"/>
      <c r="O25" s="31"/>
      <c r="P25" s="1"/>
      <c r="Q25" s="31"/>
      <c r="R25" s="1"/>
      <c r="S25" s="34">
        <f>IF(ISNUMBER(G25),G25,0)+IF(ISNUMBER(I25),I25,0)-IF(ISNUMBER(M25),M25,0)+IF(ISNUMBER(O25),O25,0)-IF(ISNUMBER(Q25),Q25,0)+IF(ISNUMBER(K25),K25,0)</f>
        <v>17</v>
      </c>
      <c r="T25" s="1"/>
      <c r="U25" s="31">
        <v>1</v>
      </c>
      <c r="V25" s="1"/>
      <c r="W25" s="34">
        <f>IF(ISNUMBER(S25),S25,0)-IF(ISNUMBER(U25),U25,0)</f>
        <v>16</v>
      </c>
      <c r="X25" s="17"/>
    </row>
    <row r="26" spans="2:24" ht="3.75" customHeight="1">
      <c r="B26" s="15"/>
      <c r="C26" s="1"/>
      <c r="D26" s="1"/>
      <c r="E26" s="1"/>
      <c r="F26" s="1"/>
      <c r="G26" s="39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34"/>
      <c r="T26" s="1"/>
      <c r="U26" s="1"/>
      <c r="V26" s="1"/>
      <c r="W26" s="34"/>
      <c r="X26" s="17"/>
    </row>
    <row r="27" spans="2:24" ht="18" customHeight="1">
      <c r="B27" s="15"/>
      <c r="C27" s="31">
        <v>2</v>
      </c>
      <c r="D27" s="31" t="s">
        <v>142</v>
      </c>
      <c r="E27" s="16"/>
      <c r="F27" s="1"/>
      <c r="G27" s="16">
        <f>'[4]Kriminal (Appelli Superjuri)'!$S$27</f>
        <v>0</v>
      </c>
      <c r="H27" s="1"/>
      <c r="I27" s="31"/>
      <c r="J27" s="1"/>
      <c r="K27" s="31"/>
      <c r="L27" s="1"/>
      <c r="M27" s="31"/>
      <c r="N27" s="1"/>
      <c r="O27" s="31"/>
      <c r="P27" s="1"/>
      <c r="Q27" s="31"/>
      <c r="R27" s="1"/>
      <c r="S27" s="34">
        <f aca="true" t="shared" si="0" ref="S27:S43">IF(ISNUMBER(G27),G27,0)+IF(ISNUMBER(I27),I27,0)-IF(ISNUMBER(M27),M27,0)+IF(ISNUMBER(O27),O27,0)-IF(ISNUMBER(Q27),Q27,0)+IF(ISNUMBER(K27),K27,0)</f>
        <v>0</v>
      </c>
      <c r="T27" s="1"/>
      <c r="U27" s="31"/>
      <c r="V27" s="1"/>
      <c r="W27" s="34">
        <f>IF(ISNUMBER(S27),S27,0)-IF(ISNUMBER(U27),U27,0)</f>
        <v>0</v>
      </c>
      <c r="X27" s="17"/>
    </row>
    <row r="28" spans="2:24" ht="3.75" customHeight="1">
      <c r="B28" s="15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34">
        <f t="shared" si="0"/>
        <v>0</v>
      </c>
      <c r="T28" s="1"/>
      <c r="U28" s="1"/>
      <c r="V28" s="1"/>
      <c r="W28" s="34"/>
      <c r="X28" s="17"/>
    </row>
    <row r="29" spans="2:24" ht="18" customHeight="1">
      <c r="B29" s="15"/>
      <c r="C29" s="31"/>
      <c r="D29" s="31"/>
      <c r="E29" s="16"/>
      <c r="F29" s="1"/>
      <c r="G29" s="31"/>
      <c r="H29" s="1"/>
      <c r="I29" s="31"/>
      <c r="J29" s="1"/>
      <c r="K29" s="31"/>
      <c r="L29" s="1"/>
      <c r="M29" s="31"/>
      <c r="N29" s="1"/>
      <c r="O29" s="31"/>
      <c r="P29" s="1"/>
      <c r="Q29" s="31"/>
      <c r="R29" s="1"/>
      <c r="S29" s="34">
        <f t="shared" si="0"/>
        <v>0</v>
      </c>
      <c r="T29" s="1"/>
      <c r="U29" s="31"/>
      <c r="V29" s="1"/>
      <c r="W29" s="34">
        <f>IF(ISNUMBER(S29),S29,0)-IF(ISNUMBER(U29),U29,0)</f>
        <v>0</v>
      </c>
      <c r="X29" s="17"/>
    </row>
    <row r="30" spans="2:24" ht="3.75" customHeight="1">
      <c r="B30" s="15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34">
        <f t="shared" si="0"/>
        <v>0</v>
      </c>
      <c r="T30" s="1"/>
      <c r="U30" s="1"/>
      <c r="V30" s="1"/>
      <c r="W30" s="34"/>
      <c r="X30" s="17"/>
    </row>
    <row r="31" spans="2:24" ht="18" customHeight="1">
      <c r="B31" s="15"/>
      <c r="C31" s="31"/>
      <c r="D31" s="31"/>
      <c r="E31" s="16"/>
      <c r="F31" s="1"/>
      <c r="G31" s="31"/>
      <c r="H31" s="1"/>
      <c r="I31" s="31"/>
      <c r="J31" s="1"/>
      <c r="K31" s="31"/>
      <c r="L31" s="1"/>
      <c r="M31" s="31"/>
      <c r="N31" s="1"/>
      <c r="O31" s="31"/>
      <c r="P31" s="1"/>
      <c r="Q31" s="31"/>
      <c r="R31" s="1"/>
      <c r="S31" s="34">
        <f t="shared" si="0"/>
        <v>0</v>
      </c>
      <c r="T31" s="1"/>
      <c r="U31" s="31"/>
      <c r="V31" s="1"/>
      <c r="W31" s="34">
        <f>IF(ISNUMBER(S31),S31,0)-IF(ISNUMBER(U31),U31,0)</f>
        <v>0</v>
      </c>
      <c r="X31" s="17"/>
    </row>
    <row r="32" spans="2:24" ht="3.75" customHeight="1">
      <c r="B32" s="15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34">
        <f t="shared" si="0"/>
        <v>0</v>
      </c>
      <c r="T32" s="1"/>
      <c r="U32" s="1"/>
      <c r="V32" s="1"/>
      <c r="W32" s="34"/>
      <c r="X32" s="17"/>
    </row>
    <row r="33" spans="2:24" ht="18" customHeight="1">
      <c r="B33" s="15"/>
      <c r="C33" s="31"/>
      <c r="D33" s="31"/>
      <c r="E33" s="16"/>
      <c r="F33" s="1"/>
      <c r="G33" s="31"/>
      <c r="H33" s="1"/>
      <c r="I33" s="31"/>
      <c r="J33" s="1"/>
      <c r="K33" s="31"/>
      <c r="L33" s="1"/>
      <c r="M33" s="31"/>
      <c r="N33" s="1"/>
      <c r="O33" s="31"/>
      <c r="P33" s="1"/>
      <c r="Q33" s="31"/>
      <c r="R33" s="1"/>
      <c r="S33" s="34">
        <f t="shared" si="0"/>
        <v>0</v>
      </c>
      <c r="T33" s="1"/>
      <c r="U33" s="31"/>
      <c r="V33" s="1"/>
      <c r="W33" s="34">
        <f>IF(ISNUMBER(S33),S33,0)-IF(ISNUMBER(U33),U33,0)</f>
        <v>0</v>
      </c>
      <c r="X33" s="17"/>
    </row>
    <row r="34" spans="2:24" ht="3.75" customHeight="1">
      <c r="B34" s="15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34">
        <f t="shared" si="0"/>
        <v>0</v>
      </c>
      <c r="T34" s="1"/>
      <c r="U34" s="1"/>
      <c r="V34" s="1"/>
      <c r="W34" s="34"/>
      <c r="X34" s="17"/>
    </row>
    <row r="35" spans="2:24" ht="18" customHeight="1">
      <c r="B35" s="15"/>
      <c r="C35" s="31"/>
      <c r="D35" s="31"/>
      <c r="E35" s="16"/>
      <c r="F35" s="1"/>
      <c r="G35" s="31"/>
      <c r="H35" s="1"/>
      <c r="I35" s="31"/>
      <c r="J35" s="1"/>
      <c r="K35" s="31"/>
      <c r="L35" s="1"/>
      <c r="M35" s="31"/>
      <c r="N35" s="1"/>
      <c r="O35" s="31"/>
      <c r="P35" s="1"/>
      <c r="Q35" s="31"/>
      <c r="R35" s="1"/>
      <c r="S35" s="34">
        <f t="shared" si="0"/>
        <v>0</v>
      </c>
      <c r="T35" s="1"/>
      <c r="U35" s="31"/>
      <c r="V35" s="1"/>
      <c r="W35" s="34">
        <f>IF(ISNUMBER(S35),S35,0)-IF(ISNUMBER(U35),U35,0)</f>
        <v>0</v>
      </c>
      <c r="X35" s="17"/>
    </row>
    <row r="36" spans="2:24" ht="3.75" customHeight="1">
      <c r="B36" s="15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34">
        <f t="shared" si="0"/>
        <v>0</v>
      </c>
      <c r="T36" s="1"/>
      <c r="U36" s="1"/>
      <c r="V36" s="1"/>
      <c r="W36" s="34"/>
      <c r="X36" s="17"/>
    </row>
    <row r="37" spans="2:24" ht="18" customHeight="1">
      <c r="B37" s="15"/>
      <c r="C37" s="31"/>
      <c r="D37" s="31"/>
      <c r="E37" s="16"/>
      <c r="F37" s="1"/>
      <c r="G37" s="31"/>
      <c r="H37" s="1"/>
      <c r="I37" s="31"/>
      <c r="J37" s="1"/>
      <c r="K37" s="31"/>
      <c r="L37" s="1"/>
      <c r="M37" s="31"/>
      <c r="N37" s="1"/>
      <c r="O37" s="31"/>
      <c r="P37" s="1"/>
      <c r="Q37" s="31"/>
      <c r="R37" s="1"/>
      <c r="S37" s="34">
        <f t="shared" si="0"/>
        <v>0</v>
      </c>
      <c r="T37" s="1"/>
      <c r="U37" s="31"/>
      <c r="V37" s="1"/>
      <c r="W37" s="34">
        <f>IF(ISNUMBER(S37),S37,0)-IF(ISNUMBER(U37),U37,0)</f>
        <v>0</v>
      </c>
      <c r="X37" s="17"/>
    </row>
    <row r="38" spans="2:24" ht="3.75" customHeight="1">
      <c r="B38" s="15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34">
        <f t="shared" si="0"/>
        <v>0</v>
      </c>
      <c r="T38" s="1"/>
      <c r="U38" s="1"/>
      <c r="V38" s="1"/>
      <c r="W38" s="34"/>
      <c r="X38" s="17"/>
    </row>
    <row r="39" spans="2:24" ht="18" customHeight="1">
      <c r="B39" s="15"/>
      <c r="C39" s="31"/>
      <c r="D39" s="31"/>
      <c r="E39" s="16"/>
      <c r="F39" s="1"/>
      <c r="G39" s="31"/>
      <c r="H39" s="1"/>
      <c r="I39" s="31"/>
      <c r="J39" s="1"/>
      <c r="K39" s="31"/>
      <c r="L39" s="1"/>
      <c r="M39" s="31"/>
      <c r="N39" s="1"/>
      <c r="O39" s="31"/>
      <c r="P39" s="1"/>
      <c r="Q39" s="31"/>
      <c r="R39" s="1"/>
      <c r="S39" s="34">
        <f t="shared" si="0"/>
        <v>0</v>
      </c>
      <c r="T39" s="1"/>
      <c r="U39" s="31"/>
      <c r="V39" s="1"/>
      <c r="W39" s="34">
        <f>IF(ISNUMBER(S39),S39,0)-IF(ISNUMBER(U39),U39,0)</f>
        <v>0</v>
      </c>
      <c r="X39" s="17"/>
    </row>
    <row r="40" spans="2:24" ht="3.75" customHeight="1">
      <c r="B40" s="15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34">
        <f t="shared" si="0"/>
        <v>0</v>
      </c>
      <c r="T40" s="1"/>
      <c r="U40" s="1"/>
      <c r="V40" s="1"/>
      <c r="W40" s="34"/>
      <c r="X40" s="17"/>
    </row>
    <row r="41" spans="2:24" ht="18" customHeight="1">
      <c r="B41" s="15"/>
      <c r="C41" s="31"/>
      <c r="D41" s="31"/>
      <c r="E41" s="16"/>
      <c r="F41" s="1"/>
      <c r="G41" s="31"/>
      <c r="H41" s="1"/>
      <c r="I41" s="31"/>
      <c r="J41" s="1"/>
      <c r="K41" s="31"/>
      <c r="L41" s="1"/>
      <c r="M41" s="31"/>
      <c r="N41" s="1"/>
      <c r="O41" s="31"/>
      <c r="P41" s="1"/>
      <c r="Q41" s="31"/>
      <c r="R41" s="1"/>
      <c r="S41" s="34">
        <f t="shared" si="0"/>
        <v>0</v>
      </c>
      <c r="T41" s="1"/>
      <c r="U41" s="31"/>
      <c r="V41" s="1"/>
      <c r="W41" s="34">
        <f>IF(ISNUMBER(S41),S41,0)-IF(ISNUMBER(U41),U41,0)</f>
        <v>0</v>
      </c>
      <c r="X41" s="17"/>
    </row>
    <row r="42" spans="2:24" ht="3.75" customHeight="1">
      <c r="B42" s="15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34">
        <f t="shared" si="0"/>
        <v>0</v>
      </c>
      <c r="T42" s="1"/>
      <c r="U42" s="1"/>
      <c r="V42" s="1"/>
      <c r="W42" s="34"/>
      <c r="X42" s="17"/>
    </row>
    <row r="43" spans="2:24" ht="18" customHeight="1">
      <c r="B43" s="15"/>
      <c r="C43" s="31"/>
      <c r="D43" s="31"/>
      <c r="E43" s="16"/>
      <c r="F43" s="1"/>
      <c r="G43" s="31"/>
      <c r="H43" s="1"/>
      <c r="I43" s="31"/>
      <c r="J43" s="1"/>
      <c r="K43" s="31"/>
      <c r="L43" s="1"/>
      <c r="M43" s="31"/>
      <c r="N43" s="1"/>
      <c r="O43" s="31"/>
      <c r="P43" s="1"/>
      <c r="Q43" s="31"/>
      <c r="R43" s="1"/>
      <c r="S43" s="34">
        <f t="shared" si="0"/>
        <v>0</v>
      </c>
      <c r="T43" s="1"/>
      <c r="U43" s="31"/>
      <c r="V43" s="1"/>
      <c r="W43" s="34">
        <f>IF(ISNUMBER(S43),S43,0)-IF(ISNUMBER(U43),U43,0)</f>
        <v>0</v>
      </c>
      <c r="X43" s="17"/>
    </row>
    <row r="44" spans="2:24" ht="5.25" customHeight="1">
      <c r="B44" s="15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7"/>
    </row>
    <row r="45" spans="2:24" ht="13.5" thickBot="1">
      <c r="B45" s="15"/>
      <c r="C45" s="1" t="s">
        <v>7</v>
      </c>
      <c r="D45" s="1"/>
      <c r="E45" s="1"/>
      <c r="F45" s="1"/>
      <c r="G45" s="35">
        <f>IF(ISNUMBER(G25),G25,0)+IF(ISNUMBER(G27),G27,0)+IF(ISNUMBER(G29),G29,0)+IF(ISNUMBER(G31),G31,0)+IF(ISNUMBER(G33),G33,0)+IF(ISNUMBER(G35),G35,0)+IF(ISNUMBER(G37),G37,0)+IF(ISNUMBER(G39),G39,0)+IF(ISNUMBER(G41),G41,0)+IF(ISNUMBER(G43),G43,0)</f>
        <v>21</v>
      </c>
      <c r="H45" s="34"/>
      <c r="I45" s="35">
        <f>SUM(I25:I43)</f>
        <v>0</v>
      </c>
      <c r="J45" s="34"/>
      <c r="K45" s="35">
        <f>SUM(K25:K43)</f>
        <v>0</v>
      </c>
      <c r="L45" s="34"/>
      <c r="M45" s="35">
        <f>SUM(M25:M43)</f>
        <v>4</v>
      </c>
      <c r="N45" s="34"/>
      <c r="O45" s="35">
        <f>SUM(O25:O43)</f>
        <v>0</v>
      </c>
      <c r="P45" s="34"/>
      <c r="Q45" s="35">
        <f>SUM(Q25:Q43)</f>
        <v>0</v>
      </c>
      <c r="R45" s="34"/>
      <c r="S45" s="35">
        <f>SUM(S25:S43)</f>
        <v>17</v>
      </c>
      <c r="T45" s="34"/>
      <c r="U45" s="35">
        <f>SUM(U25:U43)</f>
        <v>1</v>
      </c>
      <c r="V45" s="34"/>
      <c r="W45" s="35">
        <f>SUM(W25:W43)</f>
        <v>16</v>
      </c>
      <c r="X45" s="17"/>
    </row>
    <row r="46" spans="2:24" ht="16.5" customHeight="1" thickBot="1" thickTop="1">
      <c r="B46" s="11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8"/>
    </row>
    <row r="48" ht="12.75">
      <c r="C48" s="2" t="s">
        <v>31</v>
      </c>
    </row>
    <row r="49" spans="14:17" ht="12.75">
      <c r="N49" s="19" t="s">
        <v>42</v>
      </c>
      <c r="Q49" s="20"/>
    </row>
    <row r="50" spans="3:23" ht="12.75">
      <c r="C50" s="5"/>
      <c r="D50" s="5"/>
      <c r="E50" s="5"/>
      <c r="Q50" s="5"/>
      <c r="R50" s="5"/>
      <c r="S50" s="5"/>
      <c r="T50" s="5"/>
      <c r="U50" s="5"/>
      <c r="V50" s="5"/>
      <c r="W50" s="5"/>
    </row>
    <row r="51" spans="3:20" ht="12.75">
      <c r="C51" s="48" t="s">
        <v>14</v>
      </c>
      <c r="D51" s="48"/>
      <c r="E51" s="48"/>
      <c r="M51" s="1"/>
      <c r="N51" s="19" t="s">
        <v>41</v>
      </c>
      <c r="Q51" s="20"/>
      <c r="T51" s="33"/>
    </row>
    <row r="52" ht="12.75">
      <c r="T52" s="6" t="s">
        <v>12</v>
      </c>
    </row>
    <row r="53" spans="17:23" ht="12.75">
      <c r="Q53" s="21"/>
      <c r="R53" s="22"/>
      <c r="S53" s="22"/>
      <c r="T53" s="22"/>
      <c r="U53" s="22"/>
      <c r="V53" s="22"/>
      <c r="W53" s="23"/>
    </row>
    <row r="54" spans="14:23" ht="12.75">
      <c r="N54" s="19" t="s">
        <v>43</v>
      </c>
      <c r="Q54" s="24"/>
      <c r="R54" s="1"/>
      <c r="S54" s="1"/>
      <c r="T54" s="1"/>
      <c r="U54" s="1"/>
      <c r="V54" s="1"/>
      <c r="W54" s="25"/>
    </row>
    <row r="55" spans="17:23" ht="12.75">
      <c r="Q55" s="26"/>
      <c r="R55" s="27"/>
      <c r="S55" s="27"/>
      <c r="T55" s="27"/>
      <c r="U55" s="27"/>
      <c r="V55" s="27"/>
      <c r="W55" s="28"/>
    </row>
  </sheetData>
  <sheetProtection password="9F1D" sheet="1" objects="1" scenarios="1"/>
  <mergeCells count="9">
    <mergeCell ref="C51:E51"/>
    <mergeCell ref="B2:V2"/>
    <mergeCell ref="B4:V4"/>
    <mergeCell ref="B13:V13"/>
    <mergeCell ref="B15:V15"/>
    <mergeCell ref="B9:V9"/>
    <mergeCell ref="B5:V5"/>
    <mergeCell ref="B6:V6"/>
    <mergeCell ref="B7:V7"/>
  </mergeCells>
  <printOptions/>
  <pageMargins left="0.4" right="0.34" top="0.53" bottom="0.53" header="0.3" footer="0.2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B32"/>
  <sheetViews>
    <sheetView showGridLines="0" zoomScale="80" zoomScaleNormal="80" zoomScalePageLayoutView="0" workbookViewId="0" topLeftCell="A7">
      <selection activeCell="A7" sqref="A1:IV16384"/>
    </sheetView>
  </sheetViews>
  <sheetFormatPr defaultColWidth="9.140625" defaultRowHeight="12.75"/>
  <cols>
    <col min="1" max="1" width="19.140625" style="58" customWidth="1"/>
    <col min="2" max="28" width="5.28125" style="58" customWidth="1"/>
    <col min="29" max="16384" width="9.00390625" style="58" customWidth="1"/>
  </cols>
  <sheetData>
    <row r="1" spans="1:28" ht="12.75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</row>
    <row r="2" ht="12.75"/>
    <row r="3" spans="1:27" ht="19.5" customHeight="1">
      <c r="A3" s="126" t="s">
        <v>159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</row>
    <row r="4" spans="1:27" ht="12.75" customHeight="1">
      <c r="A4" s="128" t="s">
        <v>56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</row>
    <row r="5" spans="1:27" s="130" customFormat="1" ht="15" customHeight="1">
      <c r="A5" s="129" t="s">
        <v>59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</row>
    <row r="6" spans="1:27" ht="15" customHeight="1">
      <c r="A6" s="131" t="str">
        <f>CONCATENATE(Kriminal!G6," ",Kriminal!H6)</f>
        <v>Statistika Ghal Jannar 2019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</row>
    <row r="7" spans="1:28" ht="12.75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64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64" t="s">
        <v>0</v>
      </c>
    </row>
    <row r="8" ht="12.75" customHeight="1"/>
    <row r="9" spans="2:28" ht="96" customHeight="1">
      <c r="B9" s="183" t="s">
        <v>174</v>
      </c>
      <c r="C9" s="184" t="s">
        <v>128</v>
      </c>
      <c r="D9" s="184" t="s">
        <v>147</v>
      </c>
      <c r="E9" s="184" t="s">
        <v>206</v>
      </c>
      <c r="F9" s="133" t="s">
        <v>189</v>
      </c>
      <c r="G9" s="133" t="s">
        <v>193</v>
      </c>
      <c r="H9" s="184" t="s">
        <v>69</v>
      </c>
      <c r="I9" s="184" t="s">
        <v>154</v>
      </c>
      <c r="J9" s="184"/>
      <c r="K9" s="184" t="s">
        <v>209</v>
      </c>
      <c r="L9" s="184" t="s">
        <v>150</v>
      </c>
      <c r="M9" s="184" t="s">
        <v>177</v>
      </c>
      <c r="N9" s="184" t="s">
        <v>70</v>
      </c>
      <c r="O9" s="184" t="s">
        <v>155</v>
      </c>
      <c r="P9" s="184" t="s">
        <v>178</v>
      </c>
      <c r="Q9" s="184" t="s">
        <v>127</v>
      </c>
      <c r="R9" s="184"/>
      <c r="S9" s="184"/>
      <c r="T9" s="184" t="s">
        <v>157</v>
      </c>
      <c r="U9" s="185" t="s">
        <v>165</v>
      </c>
      <c r="V9" s="185" t="s">
        <v>166</v>
      </c>
      <c r="W9" s="186" t="s">
        <v>186</v>
      </c>
      <c r="X9" s="135" t="s">
        <v>208</v>
      </c>
      <c r="Y9" s="187" t="s">
        <v>21</v>
      </c>
      <c r="Z9" s="137" t="s">
        <v>22</v>
      </c>
      <c r="AA9" s="188" t="s">
        <v>23</v>
      </c>
      <c r="AB9" s="139" t="s">
        <v>24</v>
      </c>
    </row>
    <row r="10" spans="1:28" ht="15.75" customHeight="1">
      <c r="A10" s="161" t="s">
        <v>32</v>
      </c>
      <c r="B10" s="141">
        <f>SUMIF('J. Demicoli'!$D$23:$D$43,A10,'J. Demicoli'!$M$23:$M$43)</f>
        <v>0</v>
      </c>
      <c r="C10" s="142">
        <f>SUMIF('Vella G.'!$D$23:$D$43,A10,'Vella G.'!$M$23:$M$43)</f>
        <v>2</v>
      </c>
      <c r="D10" s="142">
        <f>SUMIF('Depasquale F.'!$D$23:$D$43,A10,'Depasquale F.'!$M$23:$M$43)</f>
        <v>0</v>
      </c>
      <c r="E10" s="142">
        <f>SUMIF('Astrid-May Grima'!$D$23:$D$43,A10,'Astrid-May Grima'!$M$23:$M$43)</f>
        <v>0</v>
      </c>
      <c r="F10" s="142">
        <f>SUMIF('Farrugia Frendo C.'!$D$23:$D$43,A10,'Farrugia Frendo C.'!$M$23:$M$43)</f>
        <v>0</v>
      </c>
      <c r="G10" s="142">
        <f>SUMIF('Micallef Stafrace Y.'!$D$23:$D$43,A10,'Micallef Stafrace Y.'!$M$23:$M$43)</f>
        <v>0</v>
      </c>
      <c r="H10" s="142">
        <f>SUMIF('Demicoli A.'!$D$23:$D$43,A10,'Demicoli A.'!$M$23:$M$43)</f>
        <v>0</v>
      </c>
      <c r="I10" s="142">
        <f>SUMIF('Farrugia M.'!$D$23:$D$43,A10,'Farrugia M.'!$M$23:$M$43)</f>
        <v>0</v>
      </c>
      <c r="J10" s="142">
        <f>SUMIF('mag. 1'!$D$23:$D$43,A10,'mag. 1'!$M$23:$M$43)</f>
        <v>0</v>
      </c>
      <c r="K10" s="142">
        <f>SUMIF('Simone Grech'!$D$23:$D$43,A10,'Simone Grech'!$M$23:$M$43)</f>
        <v>0</v>
      </c>
      <c r="L10" s="142">
        <f>SUMIF('Camilleri N.'!$D$23:$D$43,A10,'Camilleri N.'!$M$23:$M$43)</f>
        <v>0</v>
      </c>
      <c r="M10" s="142">
        <f>SUMIF('J. Mifsud'!$D$23:$D$43,A10,'J. Mifsud'!$M$23:$M$43)</f>
        <v>4</v>
      </c>
      <c r="N10" s="142">
        <f>SUMIF('Clarke D.'!$D$23:$D$43,A10,'Clarke D.'!$M$23:$M$43)</f>
        <v>2</v>
      </c>
      <c r="O10" s="142">
        <f>SUMIF('Farrugia I.'!$D$23:$D$43,A10,'Farrugia I.'!$M$23:$M$43)</f>
        <v>0</v>
      </c>
      <c r="P10" s="142">
        <f>SUMIF('M. Vella'!$D$23:$D$43,A10,'M. Vella'!$M$23:$M$43)</f>
        <v>0</v>
      </c>
      <c r="Q10" s="142">
        <f>SUMIF('Stafrace Zammit C.'!$D$23:$D$43,A10,'Stafrace Zammit C.'!$M$23:$M$43)</f>
        <v>0</v>
      </c>
      <c r="R10" s="142">
        <f>SUMIF('mag. 2'!$D$23:$D$43,A10,'mag. 2'!$M$23:$M$43)</f>
        <v>0</v>
      </c>
      <c r="S10" s="142">
        <f>SUMIF('mag. 3'!$D$23:$D$43,A10,'mag. 3'!$M$23:$M$43)</f>
        <v>0</v>
      </c>
      <c r="T10" s="142">
        <f>SUMIF('Galea Sciberras N.'!$D$23:$D$43,A10,'Galea Sciberras N.'!$M$23:$M$43)</f>
        <v>13</v>
      </c>
      <c r="U10" s="142">
        <f>SUMIF('Bugeja A.'!$D$23:$D$43,A10,'Bugeja A.'!$M$23:$M$43)</f>
        <v>2</v>
      </c>
      <c r="V10" s="142">
        <f>SUMIF('Galea C.'!$D$23:$D$43,A10,'Galea C.'!$M$23:$M$43)</f>
        <v>3</v>
      </c>
      <c r="W10" s="142">
        <f>SUMIF('Frendo Dimech D.'!$D$23:$D$43,A10,'Frendo Dimech D.'!$M$23:$M$43)</f>
        <v>0</v>
      </c>
      <c r="X10" s="143">
        <f>SUMIF('Rachel Montebello'!$D$23:$D$43,A10,'Rachel Montebello'!$M$23:$M$43)</f>
        <v>0</v>
      </c>
      <c r="Y10" s="189">
        <f aca="true" t="shared" si="0" ref="Y10:Y30">SUM(B10:X10)</f>
        <v>26</v>
      </c>
      <c r="Z10" s="190">
        <f aca="true" t="shared" si="1" ref="Z10:Z26">Y10/$Y$31</f>
        <v>0.020249221183800622</v>
      </c>
      <c r="AA10" s="191"/>
      <c r="AB10" s="147"/>
    </row>
    <row r="11" spans="1:28" ht="15.75" customHeight="1">
      <c r="A11" s="192" t="s">
        <v>33</v>
      </c>
      <c r="B11" s="149">
        <f>SUMIF('J. Demicoli'!$D$23:$D$43,A11,'J. Demicoli'!$M$23:$M$43)</f>
        <v>8</v>
      </c>
      <c r="C11" s="143">
        <f>SUMIF('Vella G.'!$D$23:$D$43,A11,'Vella G.'!$M$23:$M$43)</f>
        <v>2</v>
      </c>
      <c r="D11" s="143">
        <f>SUMIF('Depasquale F.'!$D$23:$D$43,A11,'Depasquale F.'!$M$23:$M$43)</f>
        <v>2</v>
      </c>
      <c r="E11" s="143">
        <f>SUMIF('Astrid-May Grima'!$D$23:$D$43,A11,'Astrid-May Grima'!$M$23:$M$43)</f>
        <v>2</v>
      </c>
      <c r="F11" s="143">
        <f>SUMIF('Farrugia Frendo C.'!$D$23:$D$43,A11,'Farrugia Frendo C.'!$M$23:$M$43)</f>
        <v>2</v>
      </c>
      <c r="G11" s="143">
        <f>SUMIF('Micallef Stafrace Y.'!$D$23:$D$43,A11,'Micallef Stafrace Y.'!$M$23:$M$43)</f>
        <v>0</v>
      </c>
      <c r="H11" s="143">
        <f>SUMIF('Demicoli A.'!$D$23:$D$43,A11,'Demicoli A.'!$M$23:$M$43)</f>
        <v>6</v>
      </c>
      <c r="I11" s="143">
        <f>SUMIF('Farrugia M.'!$D$23:$D$43,A11,'Farrugia M.'!$M$23:$M$43)</f>
        <v>2</v>
      </c>
      <c r="J11" s="143">
        <f>SUMIF('mag. 1'!$D$23:$D$43,A11,'mag. 1'!$M$23:$M$43)</f>
        <v>0</v>
      </c>
      <c r="K11" s="143">
        <f>SUMIF('Simone Grech'!$D$23:$D$43,A11,'Simone Grech'!$M$23:$M$43)</f>
        <v>3</v>
      </c>
      <c r="L11" s="143">
        <f>SUMIF('Camilleri N.'!$D$23:$D$43,A11,'Camilleri N.'!$M$23:$M$43)</f>
        <v>3</v>
      </c>
      <c r="M11" s="143">
        <f>SUMIF('J. Mifsud'!$D$23:$D$43,A11,'J. Mifsud'!$M$23:$M$43)</f>
        <v>4</v>
      </c>
      <c r="N11" s="143">
        <f>SUMIF('Clarke D.'!$D$23:$D$43,A11,'Clarke D.'!$M$23:$M$43)</f>
        <v>5</v>
      </c>
      <c r="O11" s="143">
        <f>SUMIF('Farrugia I.'!$D$23:$D$43,A11,'Farrugia I.'!$M$23:$M$43)</f>
        <v>1</v>
      </c>
      <c r="P11" s="143">
        <f>SUMIF('M. Vella'!$D$23:$D$43,A11,'M. Vella'!$M$23:$M$43)</f>
        <v>4</v>
      </c>
      <c r="Q11" s="143">
        <f>SUMIF('Stafrace Zammit C.'!$D$23:$D$43,A11,'Stafrace Zammit C.'!$M$23:$M$43)</f>
        <v>9</v>
      </c>
      <c r="R11" s="143">
        <f>SUMIF('mag. 2'!$D$23:$D$43,A11,'mag. 2'!$M$23:$M$43)</f>
        <v>0</v>
      </c>
      <c r="S11" s="143">
        <f>SUMIF('mag. 3'!$D$23:$D$43,A11,'mag. 3'!$M$23:$M$43)</f>
        <v>0</v>
      </c>
      <c r="T11" s="143">
        <f>SUMIF('Galea Sciberras N.'!$D$23:$D$43,A11,'Galea Sciberras N.'!$M$23:$M$43)</f>
        <v>0</v>
      </c>
      <c r="U11" s="143">
        <f>SUMIF('Bugeja A.'!$D$23:$D$43,A11,'Bugeja A.'!$M$23:$M$43)</f>
        <v>7</v>
      </c>
      <c r="V11" s="143">
        <f>SUMIF('Galea C.'!$D$23:$D$43,A11,'Galea C.'!$M$23:$M$43)</f>
        <v>2</v>
      </c>
      <c r="W11" s="143">
        <f>SUMIF('Frendo Dimech D.'!$D$23:$D$43,A11,'Frendo Dimech D.'!$M$23:$M$43)</f>
        <v>13</v>
      </c>
      <c r="X11" s="143">
        <f>SUMIF('Rachel Montebello'!$D$23:$D$43,A11,'Rachel Montebello'!$M$23:$M$43)</f>
        <v>1</v>
      </c>
      <c r="Y11" s="193">
        <f t="shared" si="0"/>
        <v>76</v>
      </c>
      <c r="Z11" s="194">
        <f t="shared" si="1"/>
        <v>0.059190031152647975</v>
      </c>
      <c r="AA11" s="195"/>
      <c r="AB11" s="153"/>
    </row>
    <row r="12" spans="1:28" ht="15.75" customHeight="1">
      <c r="A12" s="196" t="s">
        <v>19</v>
      </c>
      <c r="B12" s="149">
        <f>SUMIF('J. Demicoli'!$D$23:$D$43,A12,'J. Demicoli'!$M$23:$M$43)</f>
        <v>10</v>
      </c>
      <c r="C12" s="143">
        <f>SUMIF('Vella G.'!$D$23:$D$43,A12,'Vella G.'!$M$23:$M$43)</f>
        <v>4</v>
      </c>
      <c r="D12" s="143">
        <f>SUMIF('Depasquale F.'!$D$23:$D$43,A12,'Depasquale F.'!$M$23:$M$43)</f>
        <v>3</v>
      </c>
      <c r="E12" s="143">
        <f>SUMIF('Astrid-May Grima'!$D$23:$D$43,A12,'Astrid-May Grima'!$M$23:$M$43)</f>
        <v>0</v>
      </c>
      <c r="F12" s="143">
        <f>SUMIF('Farrugia Frendo C.'!$D$23:$D$43,A12,'Farrugia Frendo C.'!$M$23:$M$43)</f>
        <v>3</v>
      </c>
      <c r="G12" s="143">
        <f>SUMIF('Micallef Stafrace Y.'!$D$23:$D$43,A12,'Micallef Stafrace Y.'!$M$23:$M$43)</f>
        <v>1</v>
      </c>
      <c r="H12" s="143">
        <f>SUMIF('Demicoli A.'!$D$23:$D$43,A12,'Demicoli A.'!$M$23:$M$43)</f>
        <v>9</v>
      </c>
      <c r="I12" s="143">
        <f>SUMIF('Farrugia M.'!$D$23:$D$43,A12,'Farrugia M.'!$M$23:$M$43)</f>
        <v>27</v>
      </c>
      <c r="J12" s="143">
        <f>SUMIF('mag. 1'!$D$23:$D$43,A12,'mag. 1'!$M$23:$M$43)</f>
        <v>0</v>
      </c>
      <c r="K12" s="143">
        <f>SUMIF('Simone Grech'!$D$23:$D$43,A12,'Simone Grech'!$M$23:$M$43)</f>
        <v>5</v>
      </c>
      <c r="L12" s="143">
        <f>SUMIF('Camilleri N.'!$D$23:$D$43,A12,'Camilleri N.'!$M$23:$M$43)</f>
        <v>5</v>
      </c>
      <c r="M12" s="143">
        <f>SUMIF('J. Mifsud'!$D$23:$D$43,A12,'J. Mifsud'!$M$23:$M$43)</f>
        <v>4</v>
      </c>
      <c r="N12" s="143">
        <f>SUMIF('Clarke D.'!$D$23:$D$43,A12,'Clarke D.'!$M$23:$M$43)</f>
        <v>3</v>
      </c>
      <c r="O12" s="143">
        <f>SUMIF('Farrugia I.'!$D$23:$D$43,A12,'Farrugia I.'!$M$23:$M$43)</f>
        <v>2</v>
      </c>
      <c r="P12" s="143">
        <f>SUMIF('M. Vella'!$D$23:$D$43,A12,'M. Vella'!$M$23:$M$43)</f>
        <v>7</v>
      </c>
      <c r="Q12" s="143">
        <f>SUMIF('Stafrace Zammit C.'!$D$23:$D$43,A12,'Stafrace Zammit C.'!$M$23:$M$43)</f>
        <v>4</v>
      </c>
      <c r="R12" s="143">
        <f>SUMIF('mag. 2'!$D$23:$D$43,A12,'mag. 2'!$M$23:$M$43)</f>
        <v>0</v>
      </c>
      <c r="S12" s="143">
        <f>SUMIF('mag. 3'!$D$23:$D$43,A12,'mag. 3'!$M$23:$M$43)</f>
        <v>0</v>
      </c>
      <c r="T12" s="143">
        <f>SUMIF('Galea Sciberras N.'!$D$23:$D$43,A12,'Galea Sciberras N.'!$M$23:$M$43)</f>
        <v>6</v>
      </c>
      <c r="U12" s="143">
        <f>SUMIF('Bugeja A.'!$D$23:$D$43,A12,'Bugeja A.'!$M$23:$M$43)</f>
        <v>5</v>
      </c>
      <c r="V12" s="143">
        <f>SUMIF('Galea C.'!$D$23:$D$43,A12,'Galea C.'!$M$23:$M$43)</f>
        <v>6</v>
      </c>
      <c r="W12" s="143">
        <f>SUMIF('Frendo Dimech D.'!$D$23:$D$43,A12,'Frendo Dimech D.'!$M$23:$M$43)</f>
        <v>2</v>
      </c>
      <c r="X12" s="156">
        <f>SUMIF('Rachel Montebello'!$D$23:$D$43,A12,'Rachel Montebello'!$M$23:$M$43)</f>
        <v>0</v>
      </c>
      <c r="Y12" s="197">
        <f t="shared" si="0"/>
        <v>106</v>
      </c>
      <c r="Z12" s="198">
        <f t="shared" si="1"/>
        <v>0.08255451713395638</v>
      </c>
      <c r="AA12" s="199">
        <f>SUM(Y10:Y12)</f>
        <v>208</v>
      </c>
      <c r="AB12" s="160">
        <f>AA12/$Y$31</f>
        <v>0.16199376947040497</v>
      </c>
    </row>
    <row r="13" spans="1:28" ht="15.75" customHeight="1">
      <c r="A13" s="161" t="s">
        <v>8</v>
      </c>
      <c r="B13" s="141">
        <f>SUMIF('J. Demicoli'!$D$23:$D$43,A13,'J. Demicoli'!$M$23:$M$43)</f>
        <v>0</v>
      </c>
      <c r="C13" s="142">
        <f>SUMIF('Vella G.'!$D$23:$D$43,A13,'Vella G.'!$M$23:$M$43)</f>
        <v>0</v>
      </c>
      <c r="D13" s="142">
        <f>SUMIF('Depasquale F.'!$D$23:$D$43,A13,'Depasquale F.'!$M$23:$M$43)</f>
        <v>0</v>
      </c>
      <c r="E13" s="142">
        <f>SUMIF('Astrid-May Grima'!$D$23:$D$43,A13,'Astrid-May Grima'!$M$23:$M$43)</f>
        <v>0</v>
      </c>
      <c r="F13" s="142">
        <f>SUMIF('Farrugia Frendo C.'!$D$23:$D$43,A13,'Farrugia Frendo C.'!$M$23:$M$43)</f>
        <v>0</v>
      </c>
      <c r="G13" s="142">
        <f>SUMIF('Micallef Stafrace Y.'!$D$23:$D$43,A13,'Micallef Stafrace Y.'!$M$23:$M$43)</f>
        <v>0</v>
      </c>
      <c r="H13" s="142">
        <f>SUMIF('Demicoli A.'!$D$23:$D$43,A13,'Demicoli A.'!$M$23:$M$43)</f>
        <v>0</v>
      </c>
      <c r="I13" s="142">
        <f>SUMIF('Farrugia M.'!$D$23:$D$43,A13,'Farrugia M.'!$M$23:$M$43)</f>
        <v>0</v>
      </c>
      <c r="J13" s="142">
        <f>SUMIF('mag. 1'!$D$23:$D$43,A13,'mag. 1'!$M$23:$M$43)</f>
        <v>0</v>
      </c>
      <c r="K13" s="142">
        <f>SUMIF('Simone Grech'!$D$23:$D$43,A13,'Simone Grech'!$M$23:$M$43)</f>
        <v>0</v>
      </c>
      <c r="L13" s="142">
        <f>SUMIF('Camilleri N.'!$D$23:$D$43,A13,'Camilleri N.'!$M$23:$M$43)</f>
        <v>0</v>
      </c>
      <c r="M13" s="142">
        <f>SUMIF('J. Mifsud'!$D$23:$D$43,A13,'J. Mifsud'!$M$23:$M$43)</f>
        <v>0</v>
      </c>
      <c r="N13" s="142">
        <f>SUMIF('Clarke D.'!$D$23:$D$43,A13,'Clarke D.'!$M$23:$M$43)</f>
        <v>0</v>
      </c>
      <c r="O13" s="142">
        <f>SUMIF('Farrugia I.'!$D$23:$D$43,A13,'Farrugia I.'!$M$23:$M$43)</f>
        <v>5</v>
      </c>
      <c r="P13" s="142">
        <f>SUMIF('M. Vella'!$D$23:$D$43,A13,'M. Vella'!$M$23:$M$43)</f>
        <v>0</v>
      </c>
      <c r="Q13" s="142">
        <f>SUMIF('Stafrace Zammit C.'!$D$23:$D$43,A13,'Stafrace Zammit C.'!$M$23:$M$43)</f>
        <v>0</v>
      </c>
      <c r="R13" s="142">
        <f>SUMIF('mag. 2'!$D$23:$D$43,A13,'mag. 2'!$M$23:$M$43)</f>
        <v>0</v>
      </c>
      <c r="S13" s="142">
        <f>SUMIF('mag. 3'!$D$23:$D$43,A13,'mag. 3'!$M$23:$M$43)</f>
        <v>0</v>
      </c>
      <c r="T13" s="142">
        <f>SUMIF('Galea Sciberras N.'!$D$23:$D$43,A13,'Galea Sciberras N.'!$M$23:$M$43)</f>
        <v>0</v>
      </c>
      <c r="U13" s="142">
        <f>SUMIF('Bugeja A.'!$D$23:$D$43,A13,'Bugeja A.'!$M$23:$M$43)</f>
        <v>0</v>
      </c>
      <c r="V13" s="142">
        <f>SUMIF('Galea C.'!$D$23:$D$43,A13,'Galea C.'!$M$23:$M$43)</f>
        <v>0</v>
      </c>
      <c r="W13" s="142">
        <f>SUMIF('Frendo Dimech D.'!$D$23:$D$43,A13,'Frendo Dimech D.'!$M$23:$M$43)</f>
        <v>0</v>
      </c>
      <c r="X13" s="143">
        <f>SUMIF('Rachel Montebello'!$D$23:$D$43,A13,'Rachel Montebello'!$M$23:$M$43)</f>
        <v>0</v>
      </c>
      <c r="Y13" s="189">
        <f t="shared" si="0"/>
        <v>5</v>
      </c>
      <c r="Z13" s="190">
        <f t="shared" si="1"/>
        <v>0.003894080996884735</v>
      </c>
      <c r="AA13" s="191"/>
      <c r="AB13" s="147"/>
    </row>
    <row r="14" spans="1:28" ht="15.75" customHeight="1">
      <c r="A14" s="192" t="s">
        <v>71</v>
      </c>
      <c r="B14" s="149">
        <f>SUMIF('J. Demicoli'!$D$23:$D$43,A14,'J. Demicoli'!$M$23:$M$43)</f>
        <v>0</v>
      </c>
      <c r="C14" s="143">
        <f>SUMIF('Vella G.'!$D$23:$D$43,A14,'Vella G.'!$M$23:$M$43)</f>
        <v>0</v>
      </c>
      <c r="D14" s="143">
        <f>SUMIF('Depasquale F.'!$D$23:$D$43,A14,'Depasquale F.'!$M$23:$M$43)</f>
        <v>0</v>
      </c>
      <c r="E14" s="143">
        <f>SUMIF('Astrid-May Grima'!$D$23:$D$43,A14,'Astrid-May Grima'!$M$23:$M$43)</f>
        <v>0</v>
      </c>
      <c r="F14" s="143">
        <f>SUMIF('Farrugia Frendo C.'!$D$23:$D$43,A14,'Farrugia Frendo C.'!$M$23:$M$43)</f>
        <v>0</v>
      </c>
      <c r="G14" s="143">
        <f>SUMIF('Micallef Stafrace Y.'!$D$23:$D$43,A14,'Micallef Stafrace Y.'!$M$23:$M$43)</f>
        <v>0</v>
      </c>
      <c r="H14" s="143">
        <f>SUMIF('Demicoli A.'!$D$23:$D$43,A14,'Demicoli A.'!$M$23:$M$43)</f>
        <v>0</v>
      </c>
      <c r="I14" s="143">
        <f>SUMIF('Farrugia M.'!$D$23:$D$43,A14,'Farrugia M.'!$M$23:$M$43)</f>
        <v>0</v>
      </c>
      <c r="J14" s="143">
        <f>SUMIF('mag. 1'!$D$23:$D$43,A14,'mag. 1'!$M$23:$M$43)</f>
        <v>0</v>
      </c>
      <c r="K14" s="143">
        <f>SUMIF('Simone Grech'!$D$23:$D$43,A14,'Simone Grech'!$M$23:$M$43)</f>
        <v>0</v>
      </c>
      <c r="L14" s="143">
        <f>SUMIF('Camilleri N.'!$D$23:$D$43,A14,'Camilleri N.'!$M$23:$M$43)</f>
        <v>0</v>
      </c>
      <c r="M14" s="143">
        <f>SUMIF('J. Mifsud'!$D$23:$D$43,A14,'J. Mifsud'!$M$23:$M$43)</f>
        <v>0</v>
      </c>
      <c r="N14" s="143">
        <f>SUMIF('Clarke D.'!$D$23:$D$43,A14,'Clarke D.'!$M$23:$M$43)</f>
        <v>0</v>
      </c>
      <c r="O14" s="143">
        <f>SUMIF('Farrugia I.'!$D$23:$D$43,A14,'Farrugia I.'!$M$23:$M$43)</f>
        <v>0</v>
      </c>
      <c r="P14" s="143">
        <f>SUMIF('M. Vella'!$D$23:$D$43,A14,'M. Vella'!$M$23:$M$43)</f>
        <v>0</v>
      </c>
      <c r="Q14" s="143">
        <f>SUMIF('Stafrace Zammit C.'!$D$23:$D$43,A14,'Stafrace Zammit C.'!$M$23:$M$43)</f>
        <v>0</v>
      </c>
      <c r="R14" s="143">
        <f>SUMIF('mag. 2'!$D$23:$D$43,A14,'mag. 2'!$M$23:$M$43)</f>
        <v>0</v>
      </c>
      <c r="S14" s="143">
        <f>SUMIF('mag. 3'!$D$23:$D$43,A14,'mag. 3'!$M$23:$M$43)</f>
        <v>0</v>
      </c>
      <c r="T14" s="143">
        <f>SUMIF('Galea Sciberras N.'!$D$23:$D$43,A14,'Galea Sciberras N.'!$M$23:$M$43)</f>
        <v>0</v>
      </c>
      <c r="U14" s="143">
        <f>SUMIF('Bugeja A.'!$D$23:$D$43,A14,'Bugeja A.'!$M$23:$M$43)</f>
        <v>0</v>
      </c>
      <c r="V14" s="143">
        <f>SUMIF('Galea C.'!$D$23:$D$43,A14,'Galea C.'!$M$23:$M$43)</f>
        <v>0</v>
      </c>
      <c r="W14" s="143">
        <f>SUMIF('Frendo Dimech D.'!$D$23:$D$43,A14,'Frendo Dimech D.'!$M$23:$M$43)</f>
        <v>0</v>
      </c>
      <c r="X14" s="143">
        <f>SUMIF('Rachel Montebello'!$D$23:$D$43,A14,'Rachel Montebello'!$M$23:$M$43)</f>
        <v>0</v>
      </c>
      <c r="Y14" s="193">
        <f t="shared" si="0"/>
        <v>0</v>
      </c>
      <c r="Z14" s="194">
        <f t="shared" si="1"/>
        <v>0</v>
      </c>
      <c r="AA14" s="195"/>
      <c r="AB14" s="153"/>
    </row>
    <row r="15" spans="1:28" ht="15.75" customHeight="1">
      <c r="A15" s="196" t="s">
        <v>34</v>
      </c>
      <c r="B15" s="149">
        <f>SUMIF('J. Demicoli'!$D$23:$D$43,A15,'J. Demicoli'!$M$23:$M$43)</f>
        <v>0</v>
      </c>
      <c r="C15" s="143">
        <f>SUMIF('Vella G.'!$D$23:$D$43,A15,'Vella G.'!$M$23:$M$43)</f>
        <v>0</v>
      </c>
      <c r="D15" s="143">
        <f>SUMIF('Depasquale F.'!$D$23:$D$43,A15,'Depasquale F.'!$M$23:$M$43)</f>
        <v>0</v>
      </c>
      <c r="E15" s="143">
        <f>SUMIF('Astrid-May Grima'!$D$23:$D$43,A15,'Astrid-May Grima'!$M$23:$M$43)</f>
        <v>0</v>
      </c>
      <c r="F15" s="143">
        <f>SUMIF('Farrugia Frendo C.'!$D$23:$D$43,A15,'Farrugia Frendo C.'!$M$23:$M$43)</f>
        <v>0</v>
      </c>
      <c r="G15" s="143">
        <f>SUMIF('Micallef Stafrace Y.'!$D$23:$D$43,A15,'Micallef Stafrace Y.'!$M$23:$M$43)</f>
        <v>266</v>
      </c>
      <c r="H15" s="143">
        <f>SUMIF('Demicoli A.'!$D$23:$D$43,A15,'Demicoli A.'!$M$23:$M$43)</f>
        <v>0</v>
      </c>
      <c r="I15" s="143">
        <f>SUMIF('Farrugia M.'!$D$23:$D$43,A15,'Farrugia M.'!$M$23:$M$43)</f>
        <v>0</v>
      </c>
      <c r="J15" s="143">
        <f>SUMIF('mag. 1'!$D$23:$D$43,A15,'mag. 1'!$M$23:$M$43)</f>
        <v>0</v>
      </c>
      <c r="K15" s="143">
        <f>SUMIF('Simone Grech'!$D$23:$D$43,A15,'Simone Grech'!$M$23:$M$43)</f>
        <v>0</v>
      </c>
      <c r="L15" s="143">
        <f>SUMIF('Camilleri N.'!$D$23:$D$43,A15,'Camilleri N.'!$M$23:$M$43)</f>
        <v>0</v>
      </c>
      <c r="M15" s="143">
        <f>SUMIF('J. Mifsud'!$D$23:$D$43,A15,'J. Mifsud'!$M$23:$M$43)</f>
        <v>0</v>
      </c>
      <c r="N15" s="143">
        <f>SUMIF('Clarke D.'!$D$23:$D$43,A15,'Clarke D.'!$M$23:$M$43)</f>
        <v>0</v>
      </c>
      <c r="O15" s="143">
        <f>SUMIF('Farrugia I.'!$D$23:$D$43,A15,'Farrugia I.'!$M$23:$M$43)</f>
        <v>0</v>
      </c>
      <c r="P15" s="143">
        <f>SUMIF('M. Vella'!$D$23:$D$43,A15,'M. Vella'!$M$23:$M$43)</f>
        <v>0</v>
      </c>
      <c r="Q15" s="143">
        <f>SUMIF('Stafrace Zammit C.'!$D$23:$D$43,A15,'Stafrace Zammit C.'!$M$23:$M$43)</f>
        <v>0</v>
      </c>
      <c r="R15" s="143">
        <f>SUMIF('mag. 2'!$D$23:$D$43,A15,'mag. 2'!$M$23:$M$43)</f>
        <v>0</v>
      </c>
      <c r="S15" s="143">
        <f>SUMIF('mag. 3'!$D$23:$D$43,A15,'mag. 3'!$M$23:$M$43)</f>
        <v>0</v>
      </c>
      <c r="T15" s="143">
        <f>SUMIF('Galea Sciberras N.'!$D$23:$D$43,A15,'Galea Sciberras N.'!$M$23:$M$43)</f>
        <v>0</v>
      </c>
      <c r="U15" s="143">
        <f>SUMIF('Bugeja A.'!$D$23:$D$43,A15,'Bugeja A.'!$M$23:$M$43)</f>
        <v>0</v>
      </c>
      <c r="V15" s="143">
        <f>SUMIF('Galea C.'!$D$23:$D$43,A15,'Galea C.'!$M$23:$M$43)</f>
        <v>0</v>
      </c>
      <c r="W15" s="143">
        <f>SUMIF('Frendo Dimech D.'!$D$23:$D$43,A15,'Frendo Dimech D.'!$M$23:$M$43)</f>
        <v>0</v>
      </c>
      <c r="X15" s="156">
        <f>SUMIF('Rachel Montebello'!$D$23:$D$43,A15,'Rachel Montebello'!$M$23:$M$43)</f>
        <v>0</v>
      </c>
      <c r="Y15" s="197">
        <f t="shared" si="0"/>
        <v>266</v>
      </c>
      <c r="Z15" s="198">
        <f t="shared" si="1"/>
        <v>0.2071651090342679</v>
      </c>
      <c r="AA15" s="199">
        <f>SUM(Y13:Y15)</f>
        <v>271</v>
      </c>
      <c r="AB15" s="160">
        <f>AA15/$Y$31</f>
        <v>0.21105919003115264</v>
      </c>
    </row>
    <row r="16" spans="1:28" ht="15.75" customHeight="1">
      <c r="A16" s="161" t="s">
        <v>9</v>
      </c>
      <c r="B16" s="141">
        <f>SUMIF('J. Demicoli'!$D$23:$D$43,A16,'J. Demicoli'!$M$23:$M$43)</f>
        <v>0</v>
      </c>
      <c r="C16" s="142">
        <f>SUMIF('Vella G.'!$D$23:$D$43,A16,'Vella G.'!$M$23:$M$43)</f>
        <v>0</v>
      </c>
      <c r="D16" s="142">
        <f>SUMIF('Depasquale F.'!$D$23:$D$43,A16,'Depasquale F.'!$M$23:$M$43)</f>
        <v>0</v>
      </c>
      <c r="E16" s="142">
        <f>SUMIF('Astrid-May Grima'!$D$23:$D$43,A16,'Astrid-May Grima'!$M$23:$M$43)</f>
        <v>0</v>
      </c>
      <c r="F16" s="142">
        <f>SUMIF('Farrugia Frendo C.'!$D$23:$D$43,A16,'Farrugia Frendo C.'!$M$23:$M$43)</f>
        <v>0</v>
      </c>
      <c r="G16" s="142">
        <f>SUMIF('Micallef Stafrace Y.'!$D$23:$D$43,A16,'Micallef Stafrace Y.'!$M$23:$M$43)</f>
        <v>0</v>
      </c>
      <c r="H16" s="142">
        <f>SUMIF('Demicoli A.'!$D$23:$D$43,A16,'Demicoli A.'!$M$23:$M$43)</f>
        <v>0</v>
      </c>
      <c r="I16" s="142">
        <f>SUMIF('Farrugia M.'!$D$23:$D$43,A16,'Farrugia M.'!$M$23:$M$43)</f>
        <v>0</v>
      </c>
      <c r="J16" s="142">
        <f>SUMIF('mag. 1'!$D$23:$D$43,A16,'mag. 1'!$M$23:$M$43)</f>
        <v>0</v>
      </c>
      <c r="K16" s="142">
        <f>SUMIF('Simone Grech'!$D$23:$D$43,A16,'Simone Grech'!$M$23:$M$43)</f>
        <v>0</v>
      </c>
      <c r="L16" s="142">
        <f>SUMIF('Camilleri N.'!$D$23:$D$43,A16,'Camilleri N.'!$M$23:$M$43)</f>
        <v>0</v>
      </c>
      <c r="M16" s="142">
        <f>SUMIF('J. Mifsud'!$D$23:$D$43,A16,'J. Mifsud'!$M$23:$M$43)</f>
        <v>0</v>
      </c>
      <c r="N16" s="142">
        <f>SUMIF('Clarke D.'!$D$23:$D$43,A16,'Clarke D.'!$M$23:$M$43)</f>
        <v>0</v>
      </c>
      <c r="O16" s="142">
        <f>SUMIF('Farrugia I.'!$D$23:$D$43,A16,'Farrugia I.'!$M$23:$M$43)</f>
        <v>0</v>
      </c>
      <c r="P16" s="142">
        <f>SUMIF('M. Vella'!$D$23:$D$43,A16,'M. Vella'!$M$23:$M$43)</f>
        <v>0</v>
      </c>
      <c r="Q16" s="142">
        <f>SUMIF('Stafrace Zammit C.'!$D$23:$D$43,A16,'Stafrace Zammit C.'!$M$23:$M$43)</f>
        <v>8</v>
      </c>
      <c r="R16" s="142">
        <f>SUMIF('mag. 2'!$D$23:$D$43,A16,'mag. 2'!$M$23:$M$43)</f>
        <v>0</v>
      </c>
      <c r="S16" s="142">
        <f>SUMIF('mag. 3'!$D$23:$D$43,A16,'mag. 3'!$M$23:$M$43)</f>
        <v>0</v>
      </c>
      <c r="T16" s="142">
        <f>SUMIF('Galea Sciberras N.'!$D$23:$D$43,A16,'Galea Sciberras N.'!$M$23:$M$43)</f>
        <v>0</v>
      </c>
      <c r="U16" s="142">
        <f>SUMIF('Bugeja A.'!$D$23:$D$43,A16,'Bugeja A.'!$M$23:$M$43)</f>
        <v>0</v>
      </c>
      <c r="V16" s="142">
        <f>SUMIF('Galea C.'!$D$23:$D$43,A16,'Galea C.'!$M$23:$M$43)</f>
        <v>0</v>
      </c>
      <c r="W16" s="142">
        <f>SUMIF('Frendo Dimech D.'!$D$23:$D$43,A16,'Frendo Dimech D.'!$M$23:$M$43)</f>
        <v>0</v>
      </c>
      <c r="X16" s="143">
        <f>SUMIF('Rachel Montebello'!$D$23:$D$43,A16,'Rachel Montebello'!$M$23:$M$43)</f>
        <v>0</v>
      </c>
      <c r="Y16" s="189">
        <f t="shared" si="0"/>
        <v>8</v>
      </c>
      <c r="Z16" s="190">
        <f t="shared" si="1"/>
        <v>0.006230529595015576</v>
      </c>
      <c r="AA16" s="191"/>
      <c r="AB16" s="147"/>
    </row>
    <row r="17" spans="1:28" ht="15.75" customHeight="1">
      <c r="A17" s="192" t="s">
        <v>35</v>
      </c>
      <c r="B17" s="149">
        <f>SUMIF('J. Demicoli'!$D$23:$D$43,A17,'J. Demicoli'!$M$23:$M$43)</f>
        <v>0</v>
      </c>
      <c r="C17" s="143">
        <f>SUMIF('Vella G.'!$D$23:$D$43,A17,'Vella G.'!$M$23:$M$43)</f>
        <v>0</v>
      </c>
      <c r="D17" s="143">
        <f>SUMIF('Depasquale F.'!$D$23:$D$43,A17,'Depasquale F.'!$M$23:$M$43)</f>
        <v>0</v>
      </c>
      <c r="E17" s="143">
        <f>SUMIF('Astrid-May Grima'!$D$23:$D$43,A17,'Astrid-May Grima'!$M$23:$M$43)</f>
        <v>0</v>
      </c>
      <c r="F17" s="143">
        <f>SUMIF('Farrugia Frendo C.'!$D$23:$D$43,A17,'Farrugia Frendo C.'!$M$23:$M$43)</f>
        <v>0</v>
      </c>
      <c r="G17" s="143">
        <f>SUMIF('Micallef Stafrace Y.'!$D$23:$D$43,A17,'Micallef Stafrace Y.'!$M$23:$M$43)</f>
        <v>0</v>
      </c>
      <c r="H17" s="143">
        <f>SUMIF('Demicoli A.'!$D$23:$D$43,A17,'Demicoli A.'!$M$23:$M$43)</f>
        <v>0</v>
      </c>
      <c r="I17" s="143">
        <f>SUMIF('Farrugia M.'!$D$23:$D$43,A17,'Farrugia M.'!$M$23:$M$43)</f>
        <v>0</v>
      </c>
      <c r="J17" s="143">
        <f>SUMIF('mag. 1'!$D$23:$D$43,A17,'mag. 1'!$M$23:$M$43)</f>
        <v>0</v>
      </c>
      <c r="K17" s="143">
        <f>SUMIF('Simone Grech'!$D$23:$D$43,A17,'Simone Grech'!$M$23:$M$43)</f>
        <v>0</v>
      </c>
      <c r="L17" s="143">
        <f>SUMIF('Camilleri N.'!$D$23:$D$43,A17,'Camilleri N.'!$M$23:$M$43)</f>
        <v>0</v>
      </c>
      <c r="M17" s="143">
        <f>SUMIF('J. Mifsud'!$D$23:$D$43,A17,'J. Mifsud'!$M$23:$M$43)</f>
        <v>0</v>
      </c>
      <c r="N17" s="143">
        <f>SUMIF('Clarke D.'!$D$23:$D$43,A17,'Clarke D.'!$M$23:$M$43)</f>
        <v>0</v>
      </c>
      <c r="O17" s="143">
        <f>SUMIF('Farrugia I.'!$D$23:$D$43,A17,'Farrugia I.'!$M$23:$M$43)</f>
        <v>0</v>
      </c>
      <c r="P17" s="143">
        <f>SUMIF('M. Vella'!$D$23:$D$43,A17,'M. Vella'!$M$23:$M$43)</f>
        <v>0</v>
      </c>
      <c r="Q17" s="143">
        <f>SUMIF('Stafrace Zammit C.'!$D$23:$D$43,A17,'Stafrace Zammit C.'!$M$23:$M$43)</f>
        <v>0</v>
      </c>
      <c r="R17" s="143">
        <f>SUMIF('mag. 2'!$D$23:$D$43,A17,'mag. 2'!$M$23:$M$43)</f>
        <v>0</v>
      </c>
      <c r="S17" s="143">
        <f>SUMIF('mag. 3'!$D$23:$D$43,A17,'mag. 3'!$M$23:$M$43)</f>
        <v>0</v>
      </c>
      <c r="T17" s="143">
        <f>SUMIF('Galea Sciberras N.'!$D$23:$D$43,A17,'Galea Sciberras N.'!$M$23:$M$43)</f>
        <v>0</v>
      </c>
      <c r="U17" s="143">
        <f>SUMIF('Bugeja A.'!$D$23:$D$43,A17,'Bugeja A.'!$M$23:$M$43)</f>
        <v>0</v>
      </c>
      <c r="V17" s="143">
        <f>SUMIF('Galea C.'!$D$23:$D$43,A17,'Galea C.'!$M$23:$M$43)</f>
        <v>0</v>
      </c>
      <c r="W17" s="143">
        <f>SUMIF('Frendo Dimech D.'!$D$23:$D$43,A17,'Frendo Dimech D.'!$M$23:$M$43)</f>
        <v>28</v>
      </c>
      <c r="X17" s="143">
        <f>SUMIF('Rachel Montebello'!$D$23:$D$43,A17,'Rachel Montebello'!$M$23:$M$43)</f>
        <v>0</v>
      </c>
      <c r="Y17" s="193">
        <f t="shared" si="0"/>
        <v>28</v>
      </c>
      <c r="Z17" s="194">
        <f t="shared" si="1"/>
        <v>0.021806853582554516</v>
      </c>
      <c r="AA17" s="195"/>
      <c r="AB17" s="153"/>
    </row>
    <row r="18" spans="1:28" ht="15.75" customHeight="1">
      <c r="A18" s="192" t="s">
        <v>36</v>
      </c>
      <c r="B18" s="149">
        <f>SUMIF('J. Demicoli'!$D$23:$D$43,A18,'J. Demicoli'!$M$23:$M$43)</f>
        <v>0</v>
      </c>
      <c r="C18" s="143">
        <f>SUMIF('Vella G.'!$D$23:$D$43,A18,'Vella G.'!$M$23:$M$43)</f>
        <v>0</v>
      </c>
      <c r="D18" s="143">
        <f>SUMIF('Depasquale F.'!$D$23:$D$43,A18,'Depasquale F.'!$M$23:$M$43)</f>
        <v>0</v>
      </c>
      <c r="E18" s="143">
        <f>SUMIF('Astrid-May Grima'!$D$23:$D$43,A18,'Astrid-May Grima'!$M$23:$M$43)</f>
        <v>0</v>
      </c>
      <c r="F18" s="143">
        <f>SUMIF('Farrugia Frendo C.'!$D$23:$D$43,A18,'Farrugia Frendo C.'!$M$23:$M$43)</f>
        <v>0</v>
      </c>
      <c r="G18" s="143">
        <f>SUMIF('Micallef Stafrace Y.'!$D$23:$D$43,A18,'Micallef Stafrace Y.'!$M$23:$M$43)</f>
        <v>0</v>
      </c>
      <c r="H18" s="143">
        <f>SUMIF('Demicoli A.'!$D$23:$D$43,A18,'Demicoli A.'!$M$23:$M$43)</f>
        <v>0</v>
      </c>
      <c r="I18" s="143">
        <f>SUMIF('Farrugia M.'!$D$23:$D$43,A18,'Farrugia M.'!$M$23:$M$43)</f>
        <v>0</v>
      </c>
      <c r="J18" s="143">
        <f>SUMIF('mag. 1'!$D$23:$D$43,A18,'mag. 1'!$M$23:$M$43)</f>
        <v>0</v>
      </c>
      <c r="K18" s="143">
        <f>SUMIF('Simone Grech'!$D$23:$D$43,A18,'Simone Grech'!$M$23:$M$43)</f>
        <v>0</v>
      </c>
      <c r="L18" s="143">
        <f>SUMIF('Camilleri N.'!$D$23:$D$43,A18,'Camilleri N.'!$M$23:$M$43)</f>
        <v>0</v>
      </c>
      <c r="M18" s="143">
        <f>SUMIF('J. Mifsud'!$D$23:$D$43,A18,'J. Mifsud'!$M$23:$M$43)</f>
        <v>0</v>
      </c>
      <c r="N18" s="143">
        <f>SUMIF('Clarke D.'!$D$23:$D$43,A18,'Clarke D.'!$M$23:$M$43)</f>
        <v>0</v>
      </c>
      <c r="O18" s="143">
        <f>SUMIF('Farrugia I.'!$D$23:$D$43,A18,'Farrugia I.'!$M$23:$M$43)</f>
        <v>0</v>
      </c>
      <c r="P18" s="143">
        <f>SUMIF('M. Vella'!$D$23:$D$43,A18,'M. Vella'!$M$23:$M$43)</f>
        <v>0</v>
      </c>
      <c r="Q18" s="143">
        <f>SUMIF('Stafrace Zammit C.'!$D$23:$D$43,A18,'Stafrace Zammit C.'!$M$23:$M$43)</f>
        <v>0</v>
      </c>
      <c r="R18" s="143">
        <f>SUMIF('mag. 2'!$D$23:$D$43,A18,'mag. 2'!$M$23:$M$43)</f>
        <v>0</v>
      </c>
      <c r="S18" s="143">
        <f>SUMIF('mag. 3'!$D$23:$D$43,A18,'mag. 3'!$M$23:$M$43)</f>
        <v>0</v>
      </c>
      <c r="T18" s="143">
        <f>SUMIF('Galea Sciberras N.'!$D$23:$D$43,A18,'Galea Sciberras N.'!$M$23:$M$43)</f>
        <v>0</v>
      </c>
      <c r="U18" s="143">
        <f>SUMIF('Bugeja A.'!$D$23:$D$43,A18,'Bugeja A.'!$M$23:$M$43)</f>
        <v>0</v>
      </c>
      <c r="V18" s="143">
        <f>SUMIF('Galea C.'!$D$23:$D$43,A18,'Galea C.'!$M$23:$M$43)</f>
        <v>0</v>
      </c>
      <c r="W18" s="143">
        <f>SUMIF('Frendo Dimech D.'!$D$23:$D$43,A18,'Frendo Dimech D.'!$M$23:$M$43)</f>
        <v>73</v>
      </c>
      <c r="X18" s="143">
        <f>SUMIF('Rachel Montebello'!$D$23:$D$43,A18,'Rachel Montebello'!$M$23:$M$43)</f>
        <v>0</v>
      </c>
      <c r="Y18" s="193">
        <f t="shared" si="0"/>
        <v>73</v>
      </c>
      <c r="Z18" s="194">
        <f t="shared" si="1"/>
        <v>0.05685358255451713</v>
      </c>
      <c r="AA18" s="195"/>
      <c r="AB18" s="153"/>
    </row>
    <row r="19" spans="1:28" ht="15.75" customHeight="1">
      <c r="A19" s="192" t="s">
        <v>37</v>
      </c>
      <c r="B19" s="149">
        <f>SUMIF('J. Demicoli'!$D$23:$D$43,A19,'J. Demicoli'!$M$23:$M$43)</f>
        <v>0</v>
      </c>
      <c r="C19" s="143">
        <f>SUMIF('Vella G.'!$D$23:$D$43,A19,'Vella G.'!$M$23:$M$43)</f>
        <v>0</v>
      </c>
      <c r="D19" s="143">
        <f>SUMIF('Depasquale F.'!$D$23:$D$43,A19,'Depasquale F.'!$M$23:$M$43)</f>
        <v>0</v>
      </c>
      <c r="E19" s="143">
        <f>SUMIF('Astrid-May Grima'!$D$23:$D$43,A19,'Astrid-May Grima'!$M$23:$M$43)</f>
        <v>4</v>
      </c>
      <c r="F19" s="143">
        <f>SUMIF('Farrugia Frendo C.'!$D$23:$D$43,A19,'Farrugia Frendo C.'!$M$23:$M$43)</f>
        <v>0</v>
      </c>
      <c r="G19" s="143">
        <f>SUMIF('Micallef Stafrace Y.'!$D$23:$D$43,A19,'Micallef Stafrace Y.'!$M$23:$M$43)</f>
        <v>0</v>
      </c>
      <c r="H19" s="143">
        <f>SUMIF('Demicoli A.'!$D$23:$D$43,A19,'Demicoli A.'!$M$23:$M$43)</f>
        <v>0</v>
      </c>
      <c r="I19" s="143">
        <f>SUMIF('Farrugia M.'!$D$23:$D$43,A19,'Farrugia M.'!$M$23:$M$43)</f>
        <v>0</v>
      </c>
      <c r="J19" s="143">
        <f>SUMIF('mag. 1'!$D$23:$D$43,A19,'mag. 1'!$M$23:$M$43)</f>
        <v>0</v>
      </c>
      <c r="K19" s="143">
        <f>SUMIF('Simone Grech'!$D$23:$D$43,A19,'Simone Grech'!$M$23:$M$43)</f>
        <v>0</v>
      </c>
      <c r="L19" s="143">
        <f>SUMIF('Camilleri N.'!$D$23:$D$43,A19,'Camilleri N.'!$M$23:$M$43)</f>
        <v>0</v>
      </c>
      <c r="M19" s="143">
        <f>SUMIF('J. Mifsud'!$D$23:$D$43,A19,'J. Mifsud'!$M$23:$M$43)</f>
        <v>0</v>
      </c>
      <c r="N19" s="143">
        <f>SUMIF('Clarke D.'!$D$23:$D$43,A19,'Clarke D.'!$M$23:$M$43)</f>
        <v>0</v>
      </c>
      <c r="O19" s="143">
        <f>SUMIF('Farrugia I.'!$D$23:$D$43,A19,'Farrugia I.'!$M$23:$M$43)</f>
        <v>0</v>
      </c>
      <c r="P19" s="143">
        <f>SUMIF('M. Vella'!$D$23:$D$43,A19,'M. Vella'!$M$23:$M$43)</f>
        <v>0</v>
      </c>
      <c r="Q19" s="143">
        <f>SUMIF('Stafrace Zammit C.'!$D$23:$D$43,A19,'Stafrace Zammit C.'!$M$23:$M$43)</f>
        <v>0</v>
      </c>
      <c r="R19" s="143">
        <f>SUMIF('mag. 2'!$D$23:$D$43,A19,'mag. 2'!$M$23:$M$43)</f>
        <v>0</v>
      </c>
      <c r="S19" s="143">
        <f>SUMIF('mag. 3'!$D$23:$D$43,A19,'mag. 3'!$M$23:$M$43)</f>
        <v>0</v>
      </c>
      <c r="T19" s="143">
        <f>SUMIF('Galea Sciberras N.'!$D$23:$D$43,A19,'Galea Sciberras N.'!$M$23:$M$43)</f>
        <v>0</v>
      </c>
      <c r="U19" s="143">
        <f>SUMIF('Bugeja A.'!$D$23:$D$43,A19,'Bugeja A.'!$M$23:$M$43)</f>
        <v>0</v>
      </c>
      <c r="V19" s="143">
        <f>SUMIF('Galea C.'!$D$23:$D$43,A19,'Galea C.'!$M$23:$M$43)</f>
        <v>0</v>
      </c>
      <c r="W19" s="143">
        <f>SUMIF('Frendo Dimech D.'!$D$23:$D$43,A19,'Frendo Dimech D.'!$M$23:$M$43)</f>
        <v>0</v>
      </c>
      <c r="X19" s="143">
        <f>SUMIF('Rachel Montebello'!$D$23:$D$43,A19,'Rachel Montebello'!$M$23:$M$43)</f>
        <v>0</v>
      </c>
      <c r="Y19" s="193">
        <f t="shared" si="0"/>
        <v>4</v>
      </c>
      <c r="Z19" s="194">
        <f t="shared" si="1"/>
        <v>0.003115264797507788</v>
      </c>
      <c r="AA19" s="195"/>
      <c r="AB19" s="153"/>
    </row>
    <row r="20" spans="1:28" ht="15.75" customHeight="1">
      <c r="A20" s="196" t="s">
        <v>38</v>
      </c>
      <c r="B20" s="149">
        <f>SUMIF('J. Demicoli'!$D$23:$D$43,A20,'J. Demicoli'!$M$23:$M$43)</f>
        <v>0</v>
      </c>
      <c r="C20" s="143">
        <f>SUMIF('Vella G.'!$D$23:$D$43,A20,'Vella G.'!$M$23:$M$43)</f>
        <v>0</v>
      </c>
      <c r="D20" s="143">
        <f>SUMIF('Depasquale F.'!$D$23:$D$43,A20,'Depasquale F.'!$M$23:$M$43)</f>
        <v>0</v>
      </c>
      <c r="E20" s="143">
        <f>SUMIF('Astrid-May Grima'!$D$23:$D$43,A20,'Astrid-May Grima'!$M$23:$M$43)</f>
        <v>0</v>
      </c>
      <c r="F20" s="143">
        <f>SUMIF('Farrugia Frendo C.'!$D$23:$D$43,A20,'Farrugia Frendo C.'!$M$23:$M$43)</f>
        <v>0</v>
      </c>
      <c r="G20" s="143">
        <f>SUMIF('Micallef Stafrace Y.'!$D$23:$D$43,A20,'Micallef Stafrace Y.'!$M$23:$M$43)</f>
        <v>0</v>
      </c>
      <c r="H20" s="143">
        <f>SUMIF('Demicoli A.'!$D$23:$D$43,A20,'Demicoli A.'!$M$23:$M$43)</f>
        <v>0</v>
      </c>
      <c r="I20" s="143">
        <f>SUMIF('Farrugia M.'!$D$23:$D$43,A20,'Farrugia M.'!$M$23:$M$43)</f>
        <v>0</v>
      </c>
      <c r="J20" s="143">
        <f>SUMIF('mag. 1'!$D$23:$D$43,A20,'mag. 1'!$M$23:$M$43)</f>
        <v>0</v>
      </c>
      <c r="K20" s="143">
        <f>SUMIF('Simone Grech'!$D$23:$D$43,A20,'Simone Grech'!$M$23:$M$43)</f>
        <v>0</v>
      </c>
      <c r="L20" s="143">
        <f>SUMIF('Camilleri N.'!$D$23:$D$43,A20,'Camilleri N.'!$M$23:$M$43)</f>
        <v>0</v>
      </c>
      <c r="M20" s="143">
        <f>SUMIF('J. Mifsud'!$D$23:$D$43,A20,'J. Mifsud'!$M$23:$M$43)</f>
        <v>0</v>
      </c>
      <c r="N20" s="143">
        <f>SUMIF('Clarke D.'!$D$23:$D$43,A20,'Clarke D.'!$M$23:$M$43)</f>
        <v>0</v>
      </c>
      <c r="O20" s="143">
        <f>SUMIF('Farrugia I.'!$D$23:$D$43,A20,'Farrugia I.'!$M$23:$M$43)</f>
        <v>0</v>
      </c>
      <c r="P20" s="143">
        <f>SUMIF('M. Vella'!$D$23:$D$43,A20,'M. Vella'!$M$23:$M$43)</f>
        <v>0</v>
      </c>
      <c r="Q20" s="143">
        <f>SUMIF('Stafrace Zammit C.'!$D$23:$D$43,A20,'Stafrace Zammit C.'!$M$23:$M$43)</f>
        <v>0</v>
      </c>
      <c r="R20" s="143">
        <f>SUMIF('mag. 2'!$D$23:$D$43,A20,'mag. 2'!$M$23:$M$43)</f>
        <v>0</v>
      </c>
      <c r="S20" s="143">
        <f>SUMIF('mag. 3'!$D$23:$D$43,A20,'mag. 3'!$M$23:$M$43)</f>
        <v>0</v>
      </c>
      <c r="T20" s="143">
        <f>SUMIF('Galea Sciberras N.'!$D$23:$D$43,A20,'Galea Sciberras N.'!$M$23:$M$43)</f>
        <v>0</v>
      </c>
      <c r="U20" s="143">
        <f>SUMIF('Bugeja A.'!$D$23:$D$43,A20,'Bugeja A.'!$M$23:$M$43)</f>
        <v>0</v>
      </c>
      <c r="V20" s="143">
        <f>SUMIF('Galea C.'!$D$23:$D$43,A20,'Galea C.'!$M$23:$M$43)</f>
        <v>0</v>
      </c>
      <c r="W20" s="143">
        <f>SUMIF('Frendo Dimech D.'!$D$23:$D$43,A20,'Frendo Dimech D.'!$M$23:$M$43)</f>
        <v>0</v>
      </c>
      <c r="X20" s="156">
        <f>SUMIF('Rachel Montebello'!$D$23:$D$43,A20,'Rachel Montebello'!$M$23:$M$43)</f>
        <v>0</v>
      </c>
      <c r="Y20" s="197">
        <f t="shared" si="0"/>
        <v>0</v>
      </c>
      <c r="Z20" s="198">
        <f t="shared" si="1"/>
        <v>0</v>
      </c>
      <c r="AA20" s="199">
        <f>SUM(Y16:Y20)</f>
        <v>113</v>
      </c>
      <c r="AB20" s="160">
        <f>AA20/$Y$31</f>
        <v>0.08800623052959501</v>
      </c>
    </row>
    <row r="21" spans="1:28" ht="15.75" customHeight="1">
      <c r="A21" s="161" t="s">
        <v>39</v>
      </c>
      <c r="B21" s="141">
        <f>SUMIF('J. Demicoli'!$D$23:$D$43,A21,'J. Demicoli'!$M$23:$M$43)</f>
        <v>0</v>
      </c>
      <c r="C21" s="142">
        <f>SUMIF('Vella G.'!$D$23:$D$43,A21,'Vella G.'!$M$23:$M$43)</f>
        <v>0</v>
      </c>
      <c r="D21" s="142">
        <f>SUMIF('Depasquale F.'!$D$23:$D$43,A21,'Depasquale F.'!$M$23:$M$43)</f>
        <v>92</v>
      </c>
      <c r="E21" s="142">
        <f>SUMIF('Astrid-May Grima'!$D$23:$D$43,A21,'Astrid-May Grima'!$M$23:$M$43)</f>
        <v>0</v>
      </c>
      <c r="F21" s="142">
        <f>SUMIF('Farrugia Frendo C.'!$D$23:$D$43,A21,'Farrugia Frendo C.'!$M$23:$M$43)</f>
        <v>0</v>
      </c>
      <c r="G21" s="142">
        <f>SUMIF('Micallef Stafrace Y.'!$D$23:$D$43,A21,'Micallef Stafrace Y.'!$M$23:$M$43)</f>
        <v>0</v>
      </c>
      <c r="H21" s="142">
        <f>SUMIF('Demicoli A.'!$D$23:$D$43,A21,'Demicoli A.'!$M$23:$M$43)</f>
        <v>0</v>
      </c>
      <c r="I21" s="142">
        <f>SUMIF('Farrugia M.'!$D$23:$D$43,A21,'Farrugia M.'!$M$23:$M$43)</f>
        <v>0</v>
      </c>
      <c r="J21" s="142">
        <f>SUMIF('mag. 1'!$D$23:$D$43,A21,'mag. 1'!$M$23:$M$43)</f>
        <v>0</v>
      </c>
      <c r="K21" s="142">
        <f>SUMIF('Simone Grech'!$D$23:$D$43,A21,'Simone Grech'!$M$23:$M$43)</f>
        <v>0</v>
      </c>
      <c r="L21" s="142">
        <f>SUMIF('Camilleri N.'!$D$23:$D$43,A21,'Camilleri N.'!$M$23:$M$43)</f>
        <v>0</v>
      </c>
      <c r="M21" s="142">
        <f>SUMIF('J. Mifsud'!$D$23:$D$43,A21,'J. Mifsud'!$M$23:$M$43)</f>
        <v>0</v>
      </c>
      <c r="N21" s="142">
        <f>SUMIF('Clarke D.'!$D$23:$D$43,A21,'Clarke D.'!$M$23:$M$43)</f>
        <v>0</v>
      </c>
      <c r="O21" s="142">
        <f>SUMIF('Farrugia I.'!$D$23:$D$43,A21,'Farrugia I.'!$M$23:$M$43)</f>
        <v>0</v>
      </c>
      <c r="P21" s="142">
        <f>SUMIF('M. Vella'!$D$23:$D$43,A21,'M. Vella'!$M$23:$M$43)</f>
        <v>0</v>
      </c>
      <c r="Q21" s="142">
        <f>SUMIF('Stafrace Zammit C.'!$D$23:$D$43,A21,'Stafrace Zammit C.'!$M$23:$M$43)</f>
        <v>0</v>
      </c>
      <c r="R21" s="142">
        <f>SUMIF('mag. 2'!$D$23:$D$43,A21,'mag. 2'!$M$23:$M$43)</f>
        <v>0</v>
      </c>
      <c r="S21" s="142">
        <f>SUMIF('mag. 3'!$D$23:$D$43,A21,'mag. 3'!$M$23:$M$43)</f>
        <v>0</v>
      </c>
      <c r="T21" s="142">
        <f>SUMIF('Galea Sciberras N.'!$D$23:$D$43,A21,'Galea Sciberras N.'!$M$23:$M$43)</f>
        <v>0</v>
      </c>
      <c r="U21" s="142">
        <f>SUMIF('Bugeja A.'!$D$23:$D$43,A21,'Bugeja A.'!$M$23:$M$43)</f>
        <v>0</v>
      </c>
      <c r="V21" s="142">
        <f>SUMIF('Galea C.'!$D$23:$D$43,A21,'Galea C.'!$M$23:$M$43)</f>
        <v>0</v>
      </c>
      <c r="W21" s="142">
        <f>SUMIF('Frendo Dimech D.'!$D$23:$D$43,A21,'Frendo Dimech D.'!$M$23:$M$43)</f>
        <v>0</v>
      </c>
      <c r="X21" s="143">
        <f>SUMIF('Rachel Montebello'!$D$23:$D$43,A21,'Rachel Montebello'!$M$23:$M$43)</f>
        <v>0</v>
      </c>
      <c r="Y21" s="189">
        <f t="shared" si="0"/>
        <v>92</v>
      </c>
      <c r="Z21" s="190">
        <f t="shared" si="1"/>
        <v>0.07165109034267912</v>
      </c>
      <c r="AA21" s="191"/>
      <c r="AB21" s="147"/>
    </row>
    <row r="22" spans="1:28" ht="15.75" customHeight="1">
      <c r="A22" s="196" t="s">
        <v>40</v>
      </c>
      <c r="B22" s="149">
        <f>SUMIF('J. Demicoli'!$D$23:$D$43,A22,'J. Demicoli'!$M$23:$M$43)</f>
        <v>0</v>
      </c>
      <c r="C22" s="143">
        <f>SUMIF('Vella G.'!$D$23:$D$43,A22,'Vella G.'!$M$23:$M$43)</f>
        <v>0</v>
      </c>
      <c r="D22" s="143">
        <f>SUMIF('Depasquale F.'!$D$23:$D$43,A22,'Depasquale F.'!$M$23:$M$43)</f>
        <v>0</v>
      </c>
      <c r="E22" s="143">
        <f>SUMIF('Astrid-May Grima'!$D$23:$D$43,A22,'Astrid-May Grima'!$M$23:$M$43)</f>
        <v>0</v>
      </c>
      <c r="F22" s="143">
        <f>SUMIF('Farrugia Frendo C.'!$D$23:$D$43,A22,'Farrugia Frendo C.'!$M$23:$M$43)</f>
        <v>0</v>
      </c>
      <c r="G22" s="143">
        <f>SUMIF('Micallef Stafrace Y.'!$D$23:$D$43,A22,'Micallef Stafrace Y.'!$M$23:$M$43)</f>
        <v>30</v>
      </c>
      <c r="H22" s="143">
        <f>SUMIF('Demicoli A.'!$D$23:$D$43,A22,'Demicoli A.'!$M$23:$M$43)</f>
        <v>0</v>
      </c>
      <c r="I22" s="143">
        <f>SUMIF('Farrugia M.'!$D$23:$D$43,A22,'Farrugia M.'!$M$23:$M$43)</f>
        <v>0</v>
      </c>
      <c r="J22" s="143">
        <f>SUMIF('mag. 1'!$D$23:$D$43,A22,'mag. 1'!$M$23:$M$43)</f>
        <v>0</v>
      </c>
      <c r="K22" s="143">
        <f>SUMIF('Simone Grech'!$D$23:$D$43,A22,'Simone Grech'!$M$23:$M$43)</f>
        <v>7</v>
      </c>
      <c r="L22" s="143">
        <f>SUMIF('Camilleri N.'!$D$23:$D$43,A22,'Camilleri N.'!$M$23:$M$43)</f>
        <v>0</v>
      </c>
      <c r="M22" s="143">
        <f>SUMIF('J. Mifsud'!$D$23:$D$43,A22,'J. Mifsud'!$M$23:$M$43)</f>
        <v>0</v>
      </c>
      <c r="N22" s="143">
        <f>SUMIF('Clarke D.'!$D$23:$D$43,A22,'Clarke D.'!$M$23:$M$43)</f>
        <v>0</v>
      </c>
      <c r="O22" s="143">
        <f>SUMIF('Farrugia I.'!$D$23:$D$43,A22,'Farrugia I.'!$M$23:$M$43)</f>
        <v>0</v>
      </c>
      <c r="P22" s="143">
        <f>SUMIF('M. Vella'!$D$23:$D$43,A22,'M. Vella'!$M$23:$M$43)</f>
        <v>0</v>
      </c>
      <c r="Q22" s="143">
        <f>SUMIF('Stafrace Zammit C.'!$D$23:$D$43,A22,'Stafrace Zammit C.'!$M$23:$M$43)</f>
        <v>2</v>
      </c>
      <c r="R22" s="143">
        <f>SUMIF('mag. 2'!$D$23:$D$43,A22,'mag. 2'!$M$23:$M$43)</f>
        <v>0</v>
      </c>
      <c r="S22" s="143">
        <f>SUMIF('mag. 3'!$D$23:$D$43,A22,'mag. 3'!$M$23:$M$43)</f>
        <v>0</v>
      </c>
      <c r="T22" s="143">
        <f>SUMIF('Galea Sciberras N.'!$D$23:$D$43,A22,'Galea Sciberras N.'!$M$23:$M$43)</f>
        <v>0</v>
      </c>
      <c r="U22" s="143">
        <f>SUMIF('Bugeja A.'!$D$23:$D$43,A22,'Bugeja A.'!$M$23:$M$43)</f>
        <v>0</v>
      </c>
      <c r="V22" s="143">
        <f>SUMIF('Galea C.'!$D$23:$D$43,A22,'Galea C.'!$M$23:$M$43)</f>
        <v>0</v>
      </c>
      <c r="W22" s="143">
        <f>SUMIF('Frendo Dimech D.'!$D$23:$D$43,A22,'Frendo Dimech D.'!$M$23:$M$43)</f>
        <v>0</v>
      </c>
      <c r="X22" s="156">
        <f>SUMIF('Rachel Montebello'!$D$23:$D$43,A22,'Rachel Montebello'!$M$23:$M$43)</f>
        <v>0</v>
      </c>
      <c r="Y22" s="197">
        <f t="shared" si="0"/>
        <v>39</v>
      </c>
      <c r="Z22" s="198">
        <f t="shared" si="1"/>
        <v>0.030373831775700934</v>
      </c>
      <c r="AA22" s="199">
        <f>SUM(Y21:Y22)</f>
        <v>131</v>
      </c>
      <c r="AB22" s="160">
        <f aca="true" t="shared" si="2" ref="AB22:AB30">AA22/$Y$31</f>
        <v>0.10202492211838006</v>
      </c>
    </row>
    <row r="23" spans="1:28" ht="15.75" customHeight="1">
      <c r="A23" s="161" t="s">
        <v>20</v>
      </c>
      <c r="B23" s="162">
        <f>SUMIF('J. Demicoli'!$D$23:$D$43,A23,'J. Demicoli'!$M$23:$M$43)</f>
        <v>4</v>
      </c>
      <c r="C23" s="163">
        <f>SUMIF('Vella G.'!$D$23:$D$43,A23,'Vella G.'!$M$23:$M$43)</f>
        <v>0</v>
      </c>
      <c r="D23" s="163">
        <f>SUMIF('Depasquale F.'!$D$23:$D$43,A23,'Depasquale F.'!$M$23:$M$43)</f>
        <v>0</v>
      </c>
      <c r="E23" s="163">
        <f>SUMIF('Astrid-May Grima'!$D$23:$D$43,A23,'Astrid-May Grima'!$M$23:$M$43)</f>
        <v>0</v>
      </c>
      <c r="F23" s="163">
        <f>SUMIF('Farrugia Frendo C.'!$D$23:$D$43,A23,'Farrugia Frendo C.'!$M$23:$M$43)</f>
        <v>52</v>
      </c>
      <c r="G23" s="163">
        <f>SUMIF('Micallef Stafrace Y.'!$D$23:$D$43,A23,'Micallef Stafrace Y.'!$M$23:$M$43)</f>
        <v>8</v>
      </c>
      <c r="H23" s="163">
        <f>SUMIF('Demicoli A.'!$D$23:$D$43,A23,'Demicoli A.'!$M$23:$M$43)</f>
        <v>51</v>
      </c>
      <c r="I23" s="163">
        <f>SUMIF('Farrugia M.'!$D$23:$D$43,A23,'Farrugia M.'!$M$23:$M$43)</f>
        <v>0</v>
      </c>
      <c r="J23" s="163">
        <f>SUMIF('mag. 1'!$D$23:$D$43,A23,'mag. 1'!$M$23:$M$43)</f>
        <v>0</v>
      </c>
      <c r="K23" s="163">
        <f>SUMIF('Simone Grech'!$D$23:$D$43,A23,'Simone Grech'!$M$23:$M$43)</f>
        <v>67</v>
      </c>
      <c r="L23" s="163">
        <f>SUMIF('Camilleri N.'!$D$23:$D$43,A23,'Camilleri N.'!$M$23:$M$43)</f>
        <v>0</v>
      </c>
      <c r="M23" s="163">
        <f>SUMIF('J. Mifsud'!$D$23:$D$43,A23,'J. Mifsud'!$M$23:$M$43)</f>
        <v>31</v>
      </c>
      <c r="N23" s="163">
        <f>SUMIF('Clarke D.'!$D$23:$D$43,A23,'Clarke D.'!$M$23:$M$43)</f>
        <v>0</v>
      </c>
      <c r="O23" s="163">
        <f>SUMIF('Farrugia I.'!$D$23:$D$43,A23,'Farrugia I.'!$M$23:$M$43)</f>
        <v>43</v>
      </c>
      <c r="P23" s="163">
        <f>SUMIF('M. Vella'!$D$23:$D$43,A23,'M. Vella'!$M$23:$M$43)</f>
        <v>0</v>
      </c>
      <c r="Q23" s="163">
        <f>SUMIF('Stafrace Zammit C.'!$D$23:$D$43,A23,'Stafrace Zammit C.'!$M$23:$M$43)</f>
        <v>38</v>
      </c>
      <c r="R23" s="163">
        <f>SUMIF('mag. 2'!$D$23:$D$43,A23,'mag. 2'!$M$23:$M$43)</f>
        <v>0</v>
      </c>
      <c r="S23" s="163">
        <f>SUMIF('mag. 3'!$D$23:$D$43,A23,'mag. 3'!$M$23:$M$43)</f>
        <v>0</v>
      </c>
      <c r="T23" s="163">
        <f>SUMIF('Galea Sciberras N.'!$D$23:$D$43,A23,'Galea Sciberras N.'!$M$23:$M$43)</f>
        <v>0</v>
      </c>
      <c r="U23" s="163">
        <f>SUMIF('Bugeja A.'!$D$23:$D$43,A23,'Bugeja A.'!$M$23:$M$43)</f>
        <v>137</v>
      </c>
      <c r="V23" s="163">
        <f>SUMIF('Galea C.'!$D$23:$D$43,A23,'Galea C.'!$M$23:$M$43)</f>
        <v>54</v>
      </c>
      <c r="W23" s="163">
        <f>SUMIF('Frendo Dimech D.'!$D$23:$D$43,A23,'Frendo Dimech D.'!$M$23:$M$43)</f>
        <v>14</v>
      </c>
      <c r="X23" s="163">
        <f>SUMIF('Rachel Montebello'!$D$23:$D$43,A23,'Rachel Montebello'!$M$23:$M$43)</f>
        <v>0</v>
      </c>
      <c r="Y23" s="189">
        <f t="shared" si="0"/>
        <v>499</v>
      </c>
      <c r="Z23" s="200">
        <f t="shared" si="1"/>
        <v>0.3886292834890966</v>
      </c>
      <c r="AA23" s="201">
        <f aca="true" t="shared" si="3" ref="AA23:AA30">SUM(Y23)</f>
        <v>499</v>
      </c>
      <c r="AB23" s="167">
        <f t="shared" si="2"/>
        <v>0.3886292834890966</v>
      </c>
    </row>
    <row r="24" spans="1:28" ht="15.75" customHeight="1">
      <c r="A24" s="161" t="s">
        <v>63</v>
      </c>
      <c r="B24" s="162">
        <f>SUMIF('J. Demicoli'!$D$23:$D$43,A24,'J. Demicoli'!$M$23:$M$43)</f>
        <v>0</v>
      </c>
      <c r="C24" s="163">
        <f>SUMIF('Vella G.'!$D$23:$D$43,A24,'Vella G.'!$M$23:$M$43)</f>
        <v>0</v>
      </c>
      <c r="D24" s="163">
        <f>SUMIF('Depasquale F.'!$D$23:$D$43,A24,'Depasquale F.'!$M$23:$M$43)</f>
        <v>0</v>
      </c>
      <c r="E24" s="163">
        <f>SUMIF('Astrid-May Grima'!$D$23:$D$43,A24,'Astrid-May Grima'!$M$23:$M$43)</f>
        <v>0</v>
      </c>
      <c r="F24" s="163">
        <f>SUMIF('Farrugia Frendo C.'!$D$23:$D$43,A24,'Farrugia Frendo C.'!$M$23:$M$43)</f>
        <v>0</v>
      </c>
      <c r="G24" s="163">
        <f>SUMIF('Micallef Stafrace Y.'!$D$23:$D$43,A24,'Micallef Stafrace Y.'!$M$23:$M$43)</f>
        <v>5</v>
      </c>
      <c r="H24" s="163">
        <f>SUMIF('Demicoli A.'!$D$23:$D$43,A24,'Demicoli A.'!$M$23:$M$43)</f>
        <v>0</v>
      </c>
      <c r="I24" s="163">
        <f>SUMIF('Farrugia M.'!$D$23:$D$43,A24,'Farrugia M.'!$M$23:$M$43)</f>
        <v>0</v>
      </c>
      <c r="J24" s="163">
        <f>SUMIF('mag. 1'!$D$23:$D$43,A24,'mag. 1'!$M$23:$M$43)</f>
        <v>0</v>
      </c>
      <c r="K24" s="163">
        <f>SUMIF('Simone Grech'!$D$23:$D$43,A24,'Simone Grech'!$M$23:$M$43)</f>
        <v>0</v>
      </c>
      <c r="L24" s="163">
        <f>SUMIF('Camilleri N.'!$D$23:$D$43,A24,'Camilleri N.'!$M$23:$M$43)</f>
        <v>0</v>
      </c>
      <c r="M24" s="163">
        <f>SUMIF('J. Mifsud'!$D$23:$D$43,A24,'J. Mifsud'!$M$23:$M$43)</f>
        <v>0</v>
      </c>
      <c r="N24" s="163">
        <f>SUMIF('Clarke D.'!$D$23:$D$43,A24,'Clarke D.'!$M$23:$M$43)</f>
        <v>6</v>
      </c>
      <c r="O24" s="163">
        <f>SUMIF('Farrugia I.'!$D$23:$D$43,A24,'Farrugia I.'!$M$23:$M$43)</f>
        <v>0</v>
      </c>
      <c r="P24" s="163">
        <f>SUMIF('M. Vella'!$D$23:$D$43,A24,'M. Vella'!$M$23:$M$43)</f>
        <v>0</v>
      </c>
      <c r="Q24" s="163">
        <f>SUMIF('Stafrace Zammit C.'!$D$23:$D$43,A24,'Stafrace Zammit C.'!$M$23:$M$43)</f>
        <v>0</v>
      </c>
      <c r="R24" s="163">
        <f>SUMIF('mag. 2'!$D$23:$D$43,A24,'mag. 2'!$M$23:$M$43)</f>
        <v>0</v>
      </c>
      <c r="S24" s="163">
        <f>SUMIF('mag. 3'!$D$23:$D$43,A24,'mag. 3'!$M$23:$M$43)</f>
        <v>0</v>
      </c>
      <c r="T24" s="163">
        <f>SUMIF('Galea Sciberras N.'!$D$23:$D$43,A24,'Galea Sciberras N.'!$M$23:$M$43)</f>
        <v>0</v>
      </c>
      <c r="U24" s="163">
        <f>SUMIF('Bugeja A.'!$D$23:$D$43,A24,'Bugeja A.'!$M$23:$M$43)</f>
        <v>0</v>
      </c>
      <c r="V24" s="163">
        <f>SUMIF('Galea C.'!$D$23:$D$43,A24,'Galea C.'!$M$23:$M$43)</f>
        <v>0</v>
      </c>
      <c r="W24" s="163">
        <f>SUMIF('Frendo Dimech D.'!$D$23:$D$43,A24,'Frendo Dimech D.'!$M$23:$M$43)</f>
        <v>0</v>
      </c>
      <c r="X24" s="163">
        <f>SUMIF('Rachel Montebello'!$D$23:$D$43,A24,'Rachel Montebello'!$M$23:$M$43)</f>
        <v>0</v>
      </c>
      <c r="Y24" s="189">
        <f t="shared" si="0"/>
        <v>11</v>
      </c>
      <c r="Z24" s="200">
        <f t="shared" si="1"/>
        <v>0.008566978193146417</v>
      </c>
      <c r="AA24" s="201">
        <f t="shared" si="3"/>
        <v>11</v>
      </c>
      <c r="AB24" s="167">
        <f t="shared" si="2"/>
        <v>0.008566978193146417</v>
      </c>
    </row>
    <row r="25" spans="1:28" ht="15.75" customHeight="1">
      <c r="A25" s="161" t="s">
        <v>64</v>
      </c>
      <c r="B25" s="162">
        <f>SUMIF('J. Demicoli'!$D$23:$D$43,A25,'J. Demicoli'!$M$23:$M$43)</f>
        <v>0</v>
      </c>
      <c r="C25" s="163">
        <f>SUMIF('Vella G.'!$D$23:$D$43,A25,'Vella G.'!$M$23:$M$43)</f>
        <v>0</v>
      </c>
      <c r="D25" s="163">
        <f>SUMIF('Depasquale F.'!$D$23:$D$43,A25,'Depasquale F.'!$M$23:$M$43)</f>
        <v>0</v>
      </c>
      <c r="E25" s="163">
        <f>SUMIF('Astrid-May Grima'!$D$23:$D$43,A25,'Astrid-May Grima'!$M$23:$M$43)</f>
        <v>0</v>
      </c>
      <c r="F25" s="163">
        <f>SUMIF('Farrugia Frendo C.'!$D$23:$D$43,A25,'Farrugia Frendo C.'!$M$23:$M$43)</f>
        <v>0</v>
      </c>
      <c r="G25" s="163">
        <f>SUMIF('Micallef Stafrace Y.'!$D$23:$D$43,A25,'Micallef Stafrace Y.'!$M$23:$M$43)</f>
        <v>0</v>
      </c>
      <c r="H25" s="163">
        <f>SUMIF('Demicoli A.'!$D$23:$D$43,A25,'Demicoli A.'!$M$23:$M$43)</f>
        <v>0</v>
      </c>
      <c r="I25" s="163">
        <f>SUMIF('Farrugia M.'!$D$23:$D$43,A25,'Farrugia M.'!$M$23:$M$43)</f>
        <v>0</v>
      </c>
      <c r="J25" s="163">
        <f>SUMIF('mag. 1'!$D$23:$D$43,A25,'mag. 1'!$M$23:$M$43)</f>
        <v>0</v>
      </c>
      <c r="K25" s="163">
        <f>SUMIF('Simone Grech'!$D$23:$D$43,A25,'Simone Grech'!$M$23:$M$43)</f>
        <v>0</v>
      </c>
      <c r="L25" s="163">
        <f>SUMIF('Camilleri N.'!$D$23:$D$43,A25,'Camilleri N.'!$M$23:$M$43)</f>
        <v>0</v>
      </c>
      <c r="M25" s="163">
        <f>SUMIF('J. Mifsud'!$D$23:$D$43,A25,'J. Mifsud'!$M$23:$M$43)</f>
        <v>0</v>
      </c>
      <c r="N25" s="163">
        <f>SUMIF('Clarke D.'!$D$23:$D$43,A25,'Clarke D.'!$M$23:$M$43)</f>
        <v>0</v>
      </c>
      <c r="O25" s="163">
        <f>SUMIF('Farrugia I.'!$D$23:$D$43,A25,'Farrugia I.'!$M$23:$M$43)</f>
        <v>0</v>
      </c>
      <c r="P25" s="163">
        <f>SUMIF('M. Vella'!$D$23:$D$43,A25,'M. Vella'!$M$23:$M$43)</f>
        <v>0</v>
      </c>
      <c r="Q25" s="163">
        <f>SUMIF('Stafrace Zammit C.'!$D$23:$D$43,A25,'Stafrace Zammit C.'!$M$23:$M$43)</f>
        <v>0</v>
      </c>
      <c r="R25" s="163">
        <f>SUMIF('mag. 2'!$D$23:$D$43,A25,'mag. 2'!$M$23:$M$43)</f>
        <v>0</v>
      </c>
      <c r="S25" s="163">
        <f>SUMIF('mag. 3'!$D$23:$D$43,A25,'mag. 3'!$M$23:$M$43)</f>
        <v>0</v>
      </c>
      <c r="T25" s="163">
        <f>SUMIF('Galea Sciberras N.'!$D$23:$D$43,A25,'Galea Sciberras N.'!$M$23:$M$43)</f>
        <v>0</v>
      </c>
      <c r="U25" s="163">
        <f>SUMIF('Bugeja A.'!$D$23:$D$43,A25,'Bugeja A.'!$M$23:$M$43)</f>
        <v>0</v>
      </c>
      <c r="V25" s="163">
        <f>SUMIF('Galea C.'!$D$23:$D$43,A25,'Galea C.'!$M$23:$M$43)</f>
        <v>0</v>
      </c>
      <c r="W25" s="163">
        <f>SUMIF('Frendo Dimech D.'!$D$23:$D$43,A25,'Frendo Dimech D.'!$M$23:$M$43)</f>
        <v>0</v>
      </c>
      <c r="X25" s="163">
        <f>SUMIF('Rachel Montebello'!$D$23:$D$43,A25,'Rachel Montebello'!$M$23:$M$43)</f>
        <v>0</v>
      </c>
      <c r="Y25" s="189">
        <f t="shared" si="0"/>
        <v>0</v>
      </c>
      <c r="Z25" s="200">
        <f t="shared" si="1"/>
        <v>0</v>
      </c>
      <c r="AA25" s="201">
        <f t="shared" si="3"/>
        <v>0</v>
      </c>
      <c r="AB25" s="167">
        <f t="shared" si="2"/>
        <v>0</v>
      </c>
    </row>
    <row r="26" spans="1:28" ht="15.75" customHeight="1">
      <c r="A26" s="161" t="s">
        <v>65</v>
      </c>
      <c r="B26" s="162">
        <f>SUMIF('J. Demicoli'!$D$23:$D$43,A26,'J. Demicoli'!$M$23:$M$43)</f>
        <v>0</v>
      </c>
      <c r="C26" s="163">
        <f>SUMIF('Vella G.'!$D$23:$D$43,A26,'Vella G.'!$M$23:$M$43)</f>
        <v>0</v>
      </c>
      <c r="D26" s="163">
        <f>SUMIF('Depasquale F.'!$D$23:$D$43,A26,'Depasquale F.'!$M$23:$M$43)</f>
        <v>0</v>
      </c>
      <c r="E26" s="163">
        <f>SUMIF('Astrid-May Grima'!$D$23:$D$43,A26,'Astrid-May Grima'!$M$23:$M$43)</f>
        <v>42</v>
      </c>
      <c r="F26" s="163">
        <f>SUMIF('Farrugia Frendo C.'!$D$23:$D$43,A26,'Farrugia Frendo C.'!$M$23:$M$43)</f>
        <v>0</v>
      </c>
      <c r="G26" s="163">
        <f>SUMIF('Micallef Stafrace Y.'!$D$23:$D$43,A26,'Micallef Stafrace Y.'!$M$23:$M$43)</f>
        <v>0</v>
      </c>
      <c r="H26" s="163">
        <f>SUMIF('Demicoli A.'!$D$23:$D$43,A26,'Demicoli A.'!$M$23:$M$43)</f>
        <v>0</v>
      </c>
      <c r="I26" s="163">
        <f>SUMIF('Farrugia M.'!$D$23:$D$43,A26,'Farrugia M.'!$M$23:$M$43)</f>
        <v>0</v>
      </c>
      <c r="J26" s="163">
        <f>SUMIF('mag. 1'!$D$23:$D$43,A26,'mag. 1'!$M$23:$M$43)</f>
        <v>0</v>
      </c>
      <c r="K26" s="163">
        <f>SUMIF('Simone Grech'!$D$23:$D$43,A26,'Simone Grech'!$M$23:$M$43)</f>
        <v>0</v>
      </c>
      <c r="L26" s="163">
        <f>SUMIF('Camilleri N.'!$D$23:$D$43,A26,'Camilleri N.'!$M$23:$M$43)</f>
        <v>0</v>
      </c>
      <c r="M26" s="163">
        <f>SUMIF('J. Mifsud'!$D$23:$D$43,A26,'J. Mifsud'!$M$23:$M$43)</f>
        <v>0</v>
      </c>
      <c r="N26" s="163">
        <f>SUMIF('Clarke D.'!$D$23:$D$43,A26,'Clarke D.'!$M$23:$M$43)</f>
        <v>0</v>
      </c>
      <c r="O26" s="163">
        <f>SUMIF('Farrugia I.'!$D$23:$D$43,A26,'Farrugia I.'!$M$23:$M$43)</f>
        <v>0</v>
      </c>
      <c r="P26" s="163">
        <f>SUMIF('M. Vella'!$D$23:$D$43,A26,'M. Vella'!$M$23:$M$43)</f>
        <v>0</v>
      </c>
      <c r="Q26" s="163">
        <f>SUMIF('Stafrace Zammit C.'!$D$23:$D$43,A26,'Stafrace Zammit C.'!$M$23:$M$43)</f>
        <v>0</v>
      </c>
      <c r="R26" s="163">
        <f>SUMIF('mag. 2'!$D$23:$D$43,A26,'mag. 2'!$M$23:$M$43)</f>
        <v>0</v>
      </c>
      <c r="S26" s="163">
        <f>SUMIF('mag. 3'!$D$23:$D$43,A26,'mag. 3'!$M$23:$M$43)</f>
        <v>0</v>
      </c>
      <c r="T26" s="163">
        <f>SUMIF('Galea Sciberras N.'!$D$23:$D$43,A26,'Galea Sciberras N.'!$M$23:$M$43)</f>
        <v>0</v>
      </c>
      <c r="U26" s="163">
        <f>SUMIF('Bugeja A.'!$D$23:$D$43,A26,'Bugeja A.'!$M$23:$M$43)</f>
        <v>0</v>
      </c>
      <c r="V26" s="163">
        <f>SUMIF('Galea C.'!$D$23:$D$43,A26,'Galea C.'!$M$23:$M$43)</f>
        <v>0</v>
      </c>
      <c r="W26" s="163">
        <f>SUMIF('Frendo Dimech D.'!$D$23:$D$43,A26,'Frendo Dimech D.'!$M$23:$M$43)</f>
        <v>0</v>
      </c>
      <c r="X26" s="163">
        <f>SUMIF('Rachel Montebello'!$D$23:$D$43,A26,'Rachel Montebello'!$M$23:$M$43)</f>
        <v>0</v>
      </c>
      <c r="Y26" s="189">
        <f t="shared" si="0"/>
        <v>42</v>
      </c>
      <c r="Z26" s="200">
        <f t="shared" si="1"/>
        <v>0.03271028037383177</v>
      </c>
      <c r="AA26" s="201">
        <f t="shared" si="3"/>
        <v>42</v>
      </c>
      <c r="AB26" s="167">
        <f t="shared" si="2"/>
        <v>0.03271028037383177</v>
      </c>
    </row>
    <row r="27" spans="1:28" ht="15.75" customHeight="1">
      <c r="A27" s="202" t="s">
        <v>130</v>
      </c>
      <c r="B27" s="162">
        <f>SUMIF('J. Demicoli'!$D$23:$D$43,A27,'J. Demicoli'!$M$23:$M$43)</f>
        <v>0</v>
      </c>
      <c r="C27" s="163">
        <f>SUMIF('Vella G.'!$D$23:$D$43,A27,'Vella G.'!$M$23:$M$43)</f>
        <v>0</v>
      </c>
      <c r="D27" s="163">
        <f>SUMIF('Depasquale F.'!$D$23:$D$43,A27,'Depasquale F.'!$M$23:$M$43)</f>
        <v>0</v>
      </c>
      <c r="E27" s="163">
        <f>SUMIF('Astrid-May Grima'!$D$23:$D$43,A27,'Astrid-May Grima'!$M$23:$M$43)</f>
        <v>0</v>
      </c>
      <c r="F27" s="163">
        <f>SUMIF('Farrugia Frendo C.'!$D$23:$D$43,A27,'Farrugia Frendo C.'!$M$23:$M$43)</f>
        <v>0</v>
      </c>
      <c r="G27" s="163">
        <f>SUMIF('Micallef Stafrace Y.'!$D$23:$D$43,A27,'Micallef Stafrace Y.'!$M$23:$M$43)</f>
        <v>0</v>
      </c>
      <c r="H27" s="163">
        <f>SUMIF('Demicoli A.'!$D$23:$D$43,A27,'Demicoli A.'!$M$23:$M$43)</f>
        <v>0</v>
      </c>
      <c r="I27" s="163">
        <f>SUMIF('Farrugia M.'!$D$23:$D$43,A27,'Farrugia M.'!$M$23:$M$43)</f>
        <v>0</v>
      </c>
      <c r="J27" s="163">
        <f>SUMIF('mag. 1'!$D$23:$D$43,A27,'mag. 1'!$M$23:$M$43)</f>
        <v>0</v>
      </c>
      <c r="K27" s="163">
        <f>SUMIF('Simone Grech'!$D$23:$D$43,A27,'Simone Grech'!$M$23:$M$43)</f>
        <v>0</v>
      </c>
      <c r="L27" s="163">
        <f>SUMIF('Camilleri N.'!$D$23:$D$43,A27,'Camilleri N.'!$M$23:$M$43)</f>
        <v>0</v>
      </c>
      <c r="M27" s="163">
        <f>SUMIF('J. Mifsud'!$D$23:$D$43,A27,'J. Mifsud'!$M$23:$M$43)</f>
        <v>0</v>
      </c>
      <c r="N27" s="163">
        <f>SUMIF('Clarke D.'!$D$23:$D$43,A27,'Clarke D.'!$M$23:$M$43)</f>
        <v>0</v>
      </c>
      <c r="O27" s="163">
        <f>SUMIF('Farrugia I.'!$D$23:$D$43,A27,'Farrugia I.'!$M$23:$M$43)</f>
        <v>0</v>
      </c>
      <c r="P27" s="163">
        <f>SUMIF('M. Vella'!$D$23:$D$43,A27,'M. Vella'!$M$23:$M$43)</f>
        <v>0</v>
      </c>
      <c r="Q27" s="163">
        <f>SUMIF('Stafrace Zammit C.'!$D$23:$D$43,A27,'Stafrace Zammit C.'!$M$23:$M$43)</f>
        <v>1</v>
      </c>
      <c r="R27" s="163">
        <f>SUMIF('mag. 2'!$D$23:$D$43,A27,'mag. 2'!$M$23:$M$43)</f>
        <v>0</v>
      </c>
      <c r="S27" s="163">
        <f>SUMIF('mag. 3'!$D$23:$D$43,A27,'mag. 3'!$M$23:$M$43)</f>
        <v>0</v>
      </c>
      <c r="T27" s="163">
        <f>SUMIF('Galea Sciberras N.'!$D$23:$D$43,A27,'Galea Sciberras N.'!$M$23:$M$43)</f>
        <v>0</v>
      </c>
      <c r="U27" s="163">
        <f>SUMIF('Bugeja A.'!$D$23:$D$43,A27,'Bugeja A.'!$M$23:$M$43)</f>
        <v>0</v>
      </c>
      <c r="V27" s="163">
        <f>SUMIF('Galea C.'!$D$23:$D$43,A27,'Galea C.'!$M$23:$M$43)</f>
        <v>0</v>
      </c>
      <c r="W27" s="163">
        <f>SUMIF('Frendo Dimech D.'!$D$23:$D$43,A27,'Frendo Dimech D.'!$M$23:$M$43)</f>
        <v>1</v>
      </c>
      <c r="X27" s="163">
        <f>SUMIF('Rachel Montebello'!$D$23:$D$43,A27,'Rachel Montebello'!$M$23:$M$43)</f>
        <v>0</v>
      </c>
      <c r="Y27" s="203">
        <f t="shared" si="0"/>
        <v>2</v>
      </c>
      <c r="Z27" s="200">
        <f>Y27/$Y$31</f>
        <v>0.001557632398753894</v>
      </c>
      <c r="AA27" s="201">
        <f t="shared" si="3"/>
        <v>2</v>
      </c>
      <c r="AB27" s="167">
        <f t="shared" si="2"/>
        <v>0.001557632398753894</v>
      </c>
    </row>
    <row r="28" spans="1:28" ht="15.75" customHeight="1">
      <c r="A28" s="202" t="s">
        <v>131</v>
      </c>
      <c r="B28" s="162">
        <f>SUMIF('J. Demicoli'!$D$23:$D$43,A28,'J. Demicoli'!$M$23:$M$43)</f>
        <v>0</v>
      </c>
      <c r="C28" s="163">
        <f>SUMIF('Vella G.'!$D$23:$D$43,A28,'Vella G.'!$M$23:$M$43)</f>
        <v>0</v>
      </c>
      <c r="D28" s="163">
        <f>SUMIF('Depasquale F.'!$D$23:$D$43,A28,'Depasquale F.'!$M$23:$M$43)</f>
        <v>0</v>
      </c>
      <c r="E28" s="163">
        <f>SUMIF('Astrid-May Grima'!$D$23:$D$43,A28,'Astrid-May Grima'!$M$23:$M$43)</f>
        <v>0</v>
      </c>
      <c r="F28" s="163">
        <f>SUMIF('Farrugia Frendo C.'!$D$23:$D$43,A28,'Farrugia Frendo C.'!$M$23:$M$43)</f>
        <v>0</v>
      </c>
      <c r="G28" s="163">
        <f>SUMIF('Micallef Stafrace Y.'!$D$23:$D$43,A28,'Micallef Stafrace Y.'!$M$23:$M$43)</f>
        <v>0</v>
      </c>
      <c r="H28" s="163">
        <f>SUMIF('Demicoli A.'!$D$23:$D$43,A28,'Demicoli A.'!$M$23:$M$43)</f>
        <v>0</v>
      </c>
      <c r="I28" s="163">
        <f>SUMIF('Farrugia M.'!$D$23:$D$43,A28,'Farrugia M.'!$M$23:$M$43)</f>
        <v>0</v>
      </c>
      <c r="J28" s="163">
        <f>SUMIF('mag. 1'!$D$23:$D$43,A28,'mag. 1'!$M$23:$M$43)</f>
        <v>0</v>
      </c>
      <c r="K28" s="163">
        <f>SUMIF('Simone Grech'!$D$23:$D$43,A28,'Simone Grech'!$M$23:$M$43)</f>
        <v>0</v>
      </c>
      <c r="L28" s="163">
        <f>SUMIF('Camilleri N.'!$D$23:$D$43,A28,'Camilleri N.'!$M$23:$M$43)</f>
        <v>0</v>
      </c>
      <c r="M28" s="163">
        <f>SUMIF('J. Mifsud'!$D$23:$D$43,A28,'J. Mifsud'!$M$23:$M$43)</f>
        <v>0</v>
      </c>
      <c r="N28" s="163">
        <f>SUMIF('Clarke D.'!$D$23:$D$43,A28,'Clarke D.'!$M$23:$M$43)</f>
        <v>0</v>
      </c>
      <c r="O28" s="163">
        <f>SUMIF('Farrugia I.'!$D$23:$D$43,A28,'Farrugia I.'!$M$23:$M$43)</f>
        <v>0</v>
      </c>
      <c r="P28" s="163">
        <f>SUMIF('M. Vella'!$D$23:$D$43,A28,'M. Vella'!$M$23:$M$43)</f>
        <v>0</v>
      </c>
      <c r="Q28" s="163">
        <f>SUMIF('Stafrace Zammit C.'!$D$23:$D$43,A28,'Stafrace Zammit C.'!$M$23:$M$43)</f>
        <v>0</v>
      </c>
      <c r="R28" s="163">
        <f>SUMIF('mag. 2'!$D$23:$D$43,A28,'mag. 2'!$M$23:$M$43)</f>
        <v>0</v>
      </c>
      <c r="S28" s="163">
        <f>SUMIF('mag. 3'!$D$23:$D$43,A28,'mag. 3'!$M$23:$M$43)</f>
        <v>0</v>
      </c>
      <c r="T28" s="163">
        <f>SUMIF('Galea Sciberras N.'!$D$23:$D$43,A28,'Galea Sciberras N.'!$M$23:$M$43)</f>
        <v>0</v>
      </c>
      <c r="U28" s="163">
        <f>SUMIF('Bugeja A.'!$D$23:$D$43,A28,'Bugeja A.'!$M$23:$M$43)</f>
        <v>0</v>
      </c>
      <c r="V28" s="163">
        <f>SUMIF('Galea C.'!$D$23:$D$43,A28,'Galea C.'!$M$23:$M$43)</f>
        <v>0</v>
      </c>
      <c r="W28" s="163">
        <f>SUMIF('Frendo Dimech D.'!$D$23:$D$43,A28,'Frendo Dimech D.'!$M$23:$M$43)</f>
        <v>0</v>
      </c>
      <c r="X28" s="163">
        <f>SUMIF('Rachel Montebello'!$D$23:$D$43,A28,'Rachel Montebello'!$M$23:$M$43)</f>
        <v>0</v>
      </c>
      <c r="Y28" s="203">
        <f t="shared" si="0"/>
        <v>0</v>
      </c>
      <c r="Z28" s="165">
        <f>Y28/$Y$31</f>
        <v>0</v>
      </c>
      <c r="AA28" s="201">
        <f t="shared" si="3"/>
        <v>0</v>
      </c>
      <c r="AB28" s="167">
        <f t="shared" si="2"/>
        <v>0</v>
      </c>
    </row>
    <row r="29" spans="1:28" ht="15.75" customHeight="1">
      <c r="A29" s="202" t="s">
        <v>132</v>
      </c>
      <c r="B29" s="162">
        <f>SUMIF('J. Demicoli'!$D$23:$D$43,A29,'J. Demicoli'!$M$23:$M$43)</f>
        <v>0</v>
      </c>
      <c r="C29" s="163">
        <f>SUMIF('Vella G.'!$D$23:$D$43,A29,'Vella G.'!$M$23:$M$43)</f>
        <v>0</v>
      </c>
      <c r="D29" s="163">
        <f>SUMIF('Depasquale F.'!$D$23:$D$43,A29,'Depasquale F.'!$M$23:$M$43)</f>
        <v>0</v>
      </c>
      <c r="E29" s="163">
        <f>SUMIF('Astrid-May Grima'!$D$23:$D$43,A29,'Astrid-May Grima'!$M$23:$M$43)</f>
        <v>0</v>
      </c>
      <c r="F29" s="163">
        <f>SUMIF('Farrugia Frendo C.'!$D$23:$D$43,A29,'Farrugia Frendo C.'!$M$23:$M$43)</f>
        <v>0</v>
      </c>
      <c r="G29" s="163">
        <f>SUMIF('Micallef Stafrace Y.'!$D$23:$D$43,A29,'Micallef Stafrace Y.'!$M$23:$M$43)</f>
        <v>0</v>
      </c>
      <c r="H29" s="163">
        <f>SUMIF('Demicoli A.'!$D$23:$D$43,A29,'Demicoli A.'!$M$23:$M$43)</f>
        <v>0</v>
      </c>
      <c r="I29" s="163">
        <f>SUMIF('Farrugia M.'!$D$23:$D$43,A29,'Farrugia M.'!$M$23:$M$43)</f>
        <v>0</v>
      </c>
      <c r="J29" s="163">
        <f>SUMIF('mag. 1'!$D$23:$D$43,A29,'mag. 1'!$M$23:$M$43)</f>
        <v>0</v>
      </c>
      <c r="K29" s="163">
        <f>SUMIF('Simone Grech'!$D$23:$D$43,A29,'Simone Grech'!$M$23:$M$43)</f>
        <v>0</v>
      </c>
      <c r="L29" s="163">
        <f>SUMIF('Camilleri N.'!$D$23:$D$43,A29,'Camilleri N.'!$M$23:$M$43)</f>
        <v>0</v>
      </c>
      <c r="M29" s="163">
        <f>SUMIF('J. Mifsud'!$D$23:$D$43,A29,'J. Mifsud'!$M$23:$M$43)</f>
        <v>0</v>
      </c>
      <c r="N29" s="163">
        <f>SUMIF('Clarke D.'!$D$23:$D$43,A29,'Clarke D.'!$M$23:$M$43)</f>
        <v>0</v>
      </c>
      <c r="O29" s="163">
        <f>SUMIF('Farrugia I.'!$D$23:$D$43,A29,'Farrugia I.'!$M$23:$M$43)</f>
        <v>0</v>
      </c>
      <c r="P29" s="163">
        <f>SUMIF('M. Vella'!$D$23:$D$43,A29,'M. Vella'!$M$23:$M$43)</f>
        <v>0</v>
      </c>
      <c r="Q29" s="163">
        <f>SUMIF('Stafrace Zammit C.'!$D$23:$D$43,A29,'Stafrace Zammit C.'!$M$23:$M$43)</f>
        <v>1</v>
      </c>
      <c r="R29" s="163">
        <f>SUMIF('mag. 2'!$D$23:$D$43,A29,'mag. 2'!$M$23:$M$43)</f>
        <v>0</v>
      </c>
      <c r="S29" s="163">
        <f>SUMIF('mag. 3'!$D$23:$D$43,A29,'mag. 3'!$M$23:$M$43)</f>
        <v>0</v>
      </c>
      <c r="T29" s="163">
        <f>SUMIF('Galea Sciberras N.'!$D$23:$D$43,A29,'Galea Sciberras N.'!$M$23:$M$43)</f>
        <v>0</v>
      </c>
      <c r="U29" s="163">
        <f>SUMIF('Bugeja A.'!$D$23:$D$43,A29,'Bugeja A.'!$M$23:$M$43)</f>
        <v>0</v>
      </c>
      <c r="V29" s="163">
        <f>SUMIF('Galea C.'!$D$23:$D$43,A29,'Galea C.'!$M$23:$M$43)</f>
        <v>0</v>
      </c>
      <c r="W29" s="163">
        <f>SUMIF('Frendo Dimech D.'!$D$23:$D$43,A29,'Frendo Dimech D.'!$M$23:$M$43)</f>
        <v>0</v>
      </c>
      <c r="X29" s="163">
        <f>SUMIF('Rachel Montebello'!$D$23:$D$43,A29,'Rachel Montebello'!$M$23:$M$43)</f>
        <v>0</v>
      </c>
      <c r="Y29" s="203">
        <f t="shared" si="0"/>
        <v>1</v>
      </c>
      <c r="Z29" s="165">
        <f>Y29/$Y$31</f>
        <v>0.000778816199376947</v>
      </c>
      <c r="AA29" s="201">
        <f t="shared" si="3"/>
        <v>1</v>
      </c>
      <c r="AB29" s="167">
        <f t="shared" si="2"/>
        <v>0.000778816199376947</v>
      </c>
    </row>
    <row r="30" spans="1:28" ht="15.75" customHeight="1" thickBot="1">
      <c r="A30" s="204" t="s">
        <v>133</v>
      </c>
      <c r="B30" s="141">
        <f>SUMIF('J. Demicoli'!$D$23:$D$43,A30,'J. Demicoli'!$M$23:$M$43)</f>
        <v>0</v>
      </c>
      <c r="C30" s="142">
        <f>SUMIF('Vella G.'!$D$23:$D$43,A30,'Vella G.'!$M$23:$M$43)</f>
        <v>0</v>
      </c>
      <c r="D30" s="142">
        <f>SUMIF('Depasquale F.'!$D$23:$D$43,A30,'Depasquale F.'!$M$23:$M$43)</f>
        <v>0</v>
      </c>
      <c r="E30" s="142">
        <f>SUMIF('Astrid-May Grima'!$D$23:$D$43,A30,'Astrid-May Grima'!$M$23:$M$43)</f>
        <v>0</v>
      </c>
      <c r="F30" s="142">
        <f>SUMIF('Farrugia Frendo C.'!$D$23:$D$43,A30,'Farrugia Frendo C.'!$M$23:$M$43)</f>
        <v>0</v>
      </c>
      <c r="G30" s="142">
        <f>SUMIF('Micallef Stafrace Y.'!$D$23:$D$43,A30,'Micallef Stafrace Y.'!$M$23:$M$43)</f>
        <v>0</v>
      </c>
      <c r="H30" s="142">
        <f>SUMIF('Demicoli A.'!$D$23:$D$43,A30,'Demicoli A.'!$M$23:$M$43)</f>
        <v>0</v>
      </c>
      <c r="I30" s="142">
        <f>SUMIF('Farrugia M.'!$D$23:$D$43,A30,'Farrugia M.'!$M$23:$M$43)</f>
        <v>0</v>
      </c>
      <c r="J30" s="142">
        <f>SUMIF('mag. 1'!$D$23:$D$43,A30,'mag. 1'!$M$23:$M$43)</f>
        <v>0</v>
      </c>
      <c r="K30" s="142">
        <f>SUMIF('Simone Grech'!$D$23:$D$43,A30,'Simone Grech'!$M$23:$M$43)</f>
        <v>0</v>
      </c>
      <c r="L30" s="142">
        <f>SUMIF('Camilleri N.'!$D$23:$D$43,A30,'Camilleri N.'!$M$23:$M$43)</f>
        <v>0</v>
      </c>
      <c r="M30" s="142">
        <f>SUMIF('J. Mifsud'!$D$23:$D$43,A30,'J. Mifsud'!$M$23:$M$43)</f>
        <v>0</v>
      </c>
      <c r="N30" s="142">
        <f>SUMIF('Clarke D.'!$D$23:$D$43,A30,'Clarke D.'!$M$23:$M$43)</f>
        <v>5</v>
      </c>
      <c r="O30" s="142">
        <f>SUMIF('Farrugia I.'!$D$23:$D$43,A30,'Farrugia I.'!$M$23:$M$43)</f>
        <v>1</v>
      </c>
      <c r="P30" s="142">
        <f>SUMIF('M. Vella'!$D$23:$D$43,A30,'M. Vella'!$M$23:$M$43)</f>
        <v>0</v>
      </c>
      <c r="Q30" s="142">
        <f>SUMIF('Stafrace Zammit C.'!$D$23:$D$43,A30,'Stafrace Zammit C.'!$M$23:$M$43)</f>
        <v>0</v>
      </c>
      <c r="R30" s="142">
        <f>SUMIF('mag. 2'!$D$23:$D$43,A30,'mag. 2'!$M$23:$M$43)</f>
        <v>0</v>
      </c>
      <c r="S30" s="142">
        <f>SUMIF('mag. 3'!$D$23:$D$43,A30,'mag. 3'!$M$23:$M$43)</f>
        <v>0</v>
      </c>
      <c r="T30" s="142">
        <f>SUMIF('Galea Sciberras N.'!$D$23:$D$43,A30,'Galea Sciberras N.'!$M$23:$M$43)</f>
        <v>0</v>
      </c>
      <c r="U30" s="142">
        <f>SUMIF('Bugeja A.'!$D$23:$D$43,A30,'Bugeja A.'!$M$23:$M$43)</f>
        <v>0</v>
      </c>
      <c r="V30" s="142">
        <f>SUMIF('Galea C.'!$D$23:$D$43,A30,'Galea C.'!$M$23:$M$43)</f>
        <v>0</v>
      </c>
      <c r="W30" s="142">
        <f>SUMIF('Frendo Dimech D.'!$D$23:$D$43,A30,'Frendo Dimech D.'!$M$23:$M$43)</f>
        <v>0</v>
      </c>
      <c r="X30" s="143">
        <f>SUMIF('Rachel Montebello'!$D$23:$D$43,A30,'Rachel Montebello'!$M$23:$M$43)</f>
        <v>0</v>
      </c>
      <c r="Y30" s="189">
        <f t="shared" si="0"/>
        <v>6</v>
      </c>
      <c r="Z30" s="200">
        <f>Y30/$Y$31</f>
        <v>0.004672897196261682</v>
      </c>
      <c r="AA30" s="201">
        <f t="shared" si="3"/>
        <v>6</v>
      </c>
      <c r="AB30" s="167">
        <f t="shared" si="2"/>
        <v>0.004672897196261682</v>
      </c>
    </row>
    <row r="31" spans="1:28" s="177" customFormat="1" ht="13.5" customHeight="1" thickBot="1">
      <c r="A31" s="205" t="s">
        <v>21</v>
      </c>
      <c r="B31" s="206">
        <f aca="true" t="shared" si="4" ref="B31:S31">SUM(B10:B30)</f>
        <v>22</v>
      </c>
      <c r="C31" s="172">
        <f t="shared" si="4"/>
        <v>8</v>
      </c>
      <c r="D31" s="172">
        <f t="shared" si="4"/>
        <v>97</v>
      </c>
      <c r="E31" s="172">
        <f t="shared" si="4"/>
        <v>48</v>
      </c>
      <c r="F31" s="172">
        <f t="shared" si="4"/>
        <v>57</v>
      </c>
      <c r="G31" s="172">
        <f t="shared" si="4"/>
        <v>310</v>
      </c>
      <c r="H31" s="172">
        <f t="shared" si="4"/>
        <v>66</v>
      </c>
      <c r="I31" s="172">
        <f t="shared" si="4"/>
        <v>29</v>
      </c>
      <c r="J31" s="172">
        <f t="shared" si="4"/>
        <v>0</v>
      </c>
      <c r="K31" s="172">
        <f t="shared" si="4"/>
        <v>82</v>
      </c>
      <c r="L31" s="172">
        <f t="shared" si="4"/>
        <v>8</v>
      </c>
      <c r="M31" s="172">
        <f t="shared" si="4"/>
        <v>43</v>
      </c>
      <c r="N31" s="172">
        <f t="shared" si="4"/>
        <v>21</v>
      </c>
      <c r="O31" s="172">
        <f t="shared" si="4"/>
        <v>52</v>
      </c>
      <c r="P31" s="172">
        <f t="shared" si="4"/>
        <v>11</v>
      </c>
      <c r="Q31" s="172">
        <f t="shared" si="4"/>
        <v>63</v>
      </c>
      <c r="R31" s="172">
        <f t="shared" si="4"/>
        <v>0</v>
      </c>
      <c r="S31" s="172">
        <f t="shared" si="4"/>
        <v>0</v>
      </c>
      <c r="T31" s="172">
        <f aca="true" t="shared" si="5" ref="T31:Y31">SUM(T10:T30)</f>
        <v>19</v>
      </c>
      <c r="U31" s="172">
        <f t="shared" si="5"/>
        <v>151</v>
      </c>
      <c r="V31" s="172">
        <f t="shared" si="5"/>
        <v>65</v>
      </c>
      <c r="W31" s="172">
        <f t="shared" si="5"/>
        <v>131</v>
      </c>
      <c r="X31" s="172">
        <f t="shared" si="5"/>
        <v>1</v>
      </c>
      <c r="Y31" s="207">
        <f t="shared" si="5"/>
        <v>1284</v>
      </c>
      <c r="Z31" s="174"/>
      <c r="AA31" s="175"/>
      <c r="AB31" s="176"/>
    </row>
    <row r="32" spans="2:28" ht="13.5" customHeight="1" thickBot="1">
      <c r="B32" s="178">
        <f>B31/Y31</f>
        <v>0.017133956386292833</v>
      </c>
      <c r="C32" s="179">
        <f>C31/Y31</f>
        <v>0.006230529595015576</v>
      </c>
      <c r="D32" s="179">
        <f>D31/Y31</f>
        <v>0.07554517133956386</v>
      </c>
      <c r="E32" s="179">
        <f>E31/Y31</f>
        <v>0.037383177570093455</v>
      </c>
      <c r="F32" s="179">
        <f>F31/Y31</f>
        <v>0.04439252336448598</v>
      </c>
      <c r="G32" s="179">
        <f>G31/Y31</f>
        <v>0.24143302180685358</v>
      </c>
      <c r="H32" s="179">
        <f>H31/Y31</f>
        <v>0.0514018691588785</v>
      </c>
      <c r="I32" s="179">
        <f>I31/Y31</f>
        <v>0.022585669781931463</v>
      </c>
      <c r="J32" s="179">
        <f>J31/Y31</f>
        <v>0</v>
      </c>
      <c r="K32" s="179">
        <f>K31/Y31</f>
        <v>0.06386292834890965</v>
      </c>
      <c r="L32" s="179">
        <f>L31/Y31</f>
        <v>0.006230529595015576</v>
      </c>
      <c r="M32" s="179">
        <f>M31/Y31</f>
        <v>0.03348909657320872</v>
      </c>
      <c r="N32" s="179">
        <f>N31/Y31</f>
        <v>0.016355140186915886</v>
      </c>
      <c r="O32" s="179">
        <f>O31/Y31</f>
        <v>0.040498442367601244</v>
      </c>
      <c r="P32" s="179">
        <f>P31/Y31</f>
        <v>0.008566978193146417</v>
      </c>
      <c r="Q32" s="179">
        <f>Q31/Y31</f>
        <v>0.04906542056074766</v>
      </c>
      <c r="R32" s="179">
        <f>R31/Y31</f>
        <v>0</v>
      </c>
      <c r="S32" s="179">
        <f>S31/Y31</f>
        <v>0</v>
      </c>
      <c r="T32" s="179">
        <f>T31/Y31</f>
        <v>0.014797507788161994</v>
      </c>
      <c r="U32" s="179">
        <f>U31/Y31</f>
        <v>0.117601246105919</v>
      </c>
      <c r="V32" s="179">
        <f>V31/Y31</f>
        <v>0.050623052959501556</v>
      </c>
      <c r="W32" s="179">
        <f>W31/Y31</f>
        <v>0.10202492211838006</v>
      </c>
      <c r="X32" s="180">
        <f>X31/Y31</f>
        <v>0.000778816199376947</v>
      </c>
      <c r="Y32" s="176"/>
      <c r="Z32" s="182"/>
      <c r="AA32" s="182"/>
      <c r="AB32" s="182"/>
    </row>
  </sheetData>
  <sheetProtection password="9F1D" sheet="1" objects="1" scenarios="1"/>
  <mergeCells count="4">
    <mergeCell ref="A3:AA3"/>
    <mergeCell ref="A4:AA4"/>
    <mergeCell ref="A5:AA5"/>
    <mergeCell ref="A6:AA6"/>
  </mergeCells>
  <printOptions/>
  <pageMargins left="0.29" right="0.22" top="0.37" bottom="0.72" header="0.21" footer="0.5"/>
  <pageSetup horizontalDpi="600" verticalDpi="600" orientation="landscape" paperSize="9" scale="90" r:id="rId2"/>
  <ignoredErrors>
    <ignoredError sqref="AA12:AA30" formula="1"/>
  </ignoredErrors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29"/>
  <dimension ref="B2:X55"/>
  <sheetViews>
    <sheetView showGridLines="0" showZeros="0" zoomScalePageLayoutView="0" workbookViewId="0" topLeftCell="A18">
      <selection activeCell="S32" sqref="S32"/>
    </sheetView>
  </sheetViews>
  <sheetFormatPr defaultColWidth="9.140625" defaultRowHeight="12.75"/>
  <cols>
    <col min="1" max="1" width="3.7109375" style="2" customWidth="1"/>
    <col min="2" max="2" width="1.57421875" style="2" customWidth="1"/>
    <col min="3" max="3" width="2.8515625" style="2" customWidth="1"/>
    <col min="4" max="5" width="10.57421875" style="2" customWidth="1"/>
    <col min="6" max="6" width="1.57421875" style="2" customWidth="1"/>
    <col min="7" max="7" width="5.57421875" style="2" customWidth="1"/>
    <col min="8" max="8" width="1.28515625" style="2" customWidth="1"/>
    <col min="9" max="9" width="5.57421875" style="2" customWidth="1"/>
    <col min="10" max="10" width="1.28515625" style="2" customWidth="1"/>
    <col min="11" max="11" width="5.57421875" style="2" customWidth="1"/>
    <col min="12" max="12" width="1.28515625" style="2" customWidth="1"/>
    <col min="13" max="13" width="5.57421875" style="2" customWidth="1"/>
    <col min="14" max="14" width="1.28515625" style="2" customWidth="1"/>
    <col min="15" max="15" width="5.57421875" style="2" customWidth="1"/>
    <col min="16" max="16" width="1.7109375" style="2" customWidth="1"/>
    <col min="17" max="17" width="5.57421875" style="2" customWidth="1"/>
    <col min="18" max="18" width="1.7109375" style="2" customWidth="1"/>
    <col min="19" max="19" width="5.57421875" style="2" customWidth="1"/>
    <col min="20" max="20" width="1.7109375" style="2" customWidth="1"/>
    <col min="21" max="21" width="5.57421875" style="2" customWidth="1"/>
    <col min="22" max="22" width="1.7109375" style="2" customWidth="1"/>
    <col min="23" max="23" width="5.57421875" style="2" customWidth="1"/>
    <col min="24" max="24" width="1.7109375" style="2" customWidth="1"/>
    <col min="25" max="16384" width="9.140625" style="2" customWidth="1"/>
  </cols>
  <sheetData>
    <row r="1" ht="12.75" hidden="1"/>
    <row r="2" spans="2:22" ht="18" customHeight="1">
      <c r="B2" s="50" t="s">
        <v>17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</row>
    <row r="3" ht="6" customHeight="1"/>
    <row r="4" spans="2:22" ht="15.75" customHeight="1"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spans="2:22" ht="11.25" customHeight="1"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</row>
    <row r="7" spans="2:22" ht="11.25" customHeight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4.5" customHeight="1"/>
    <row r="9" spans="2:22" ht="11.25" customHeight="1" hidden="1"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</row>
    <row r="10" ht="12.75" hidden="1"/>
    <row r="11" spans="2:17" ht="15.75">
      <c r="B11" s="3" t="s">
        <v>46</v>
      </c>
      <c r="C11" s="3"/>
      <c r="D11" s="3"/>
      <c r="E11" s="3"/>
      <c r="G11" s="1"/>
      <c r="H11" s="4" t="str">
        <f>Kriminal!H6</f>
        <v>Jannar 2019</v>
      </c>
      <c r="I11" s="1"/>
      <c r="L11" s="1"/>
      <c r="M11" s="1"/>
      <c r="P11" s="1"/>
      <c r="Q11" s="1"/>
    </row>
    <row r="12" ht="3.75" customHeight="1"/>
    <row r="13" spans="2:22" ht="106.5" customHeight="1">
      <c r="B13" s="52" t="s">
        <v>72</v>
      </c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</row>
    <row r="14" ht="6.75" customHeight="1" hidden="1"/>
    <row r="15" spans="2:22" ht="10.5" customHeight="1">
      <c r="B15" s="54" t="s">
        <v>62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</row>
    <row r="16" spans="15:21" ht="41.25" customHeight="1">
      <c r="O16" s="5"/>
      <c r="P16" s="5"/>
      <c r="Q16" s="5"/>
      <c r="R16" s="5"/>
      <c r="S16" s="5"/>
      <c r="T16" s="5"/>
      <c r="U16" s="5"/>
    </row>
    <row r="17" ht="12.75" customHeight="1">
      <c r="R17" s="6" t="s">
        <v>74</v>
      </c>
    </row>
    <row r="18" ht="11.25" customHeight="1">
      <c r="R18" s="6"/>
    </row>
    <row r="19" ht="10.5" customHeight="1"/>
    <row r="20" spans="2:24" ht="12.75" customHeight="1">
      <c r="B20" s="7"/>
      <c r="C20" s="8"/>
      <c r="D20" s="8"/>
      <c r="E20" s="8"/>
      <c r="F20" s="8"/>
      <c r="G20" s="9" t="s">
        <v>5</v>
      </c>
      <c r="H20" s="9"/>
      <c r="I20" s="9" t="s">
        <v>2</v>
      </c>
      <c r="J20" s="9"/>
      <c r="K20" s="9" t="s">
        <v>134</v>
      </c>
      <c r="L20" s="9"/>
      <c r="M20" s="9" t="s">
        <v>25</v>
      </c>
      <c r="N20" s="9"/>
      <c r="O20" s="9"/>
      <c r="P20" s="9" t="s">
        <v>4</v>
      </c>
      <c r="Q20" s="9"/>
      <c r="R20" s="9"/>
      <c r="S20" s="9" t="s">
        <v>1</v>
      </c>
      <c r="T20" s="9"/>
      <c r="U20" s="9" t="s">
        <v>29</v>
      </c>
      <c r="V20" s="9"/>
      <c r="W20" s="9" t="s">
        <v>18</v>
      </c>
      <c r="X20" s="10"/>
    </row>
    <row r="21" spans="2:24" ht="13.5" customHeight="1" thickBot="1">
      <c r="B21" s="11"/>
      <c r="C21" s="12"/>
      <c r="D21" s="12"/>
      <c r="E21" s="12"/>
      <c r="F21" s="12"/>
      <c r="G21" s="13"/>
      <c r="H21" s="13"/>
      <c r="I21" s="13"/>
      <c r="J21" s="13"/>
      <c r="K21" s="13" t="s">
        <v>2</v>
      </c>
      <c r="L21" s="13"/>
      <c r="M21" s="13" t="s">
        <v>26</v>
      </c>
      <c r="N21" s="13"/>
      <c r="O21" s="13" t="s">
        <v>27</v>
      </c>
      <c r="P21" s="13"/>
      <c r="Q21" s="13" t="s">
        <v>28</v>
      </c>
      <c r="R21" s="13"/>
      <c r="S21" s="13"/>
      <c r="T21" s="13"/>
      <c r="U21" s="13" t="s">
        <v>30</v>
      </c>
      <c r="V21" s="13"/>
      <c r="W21" s="13"/>
      <c r="X21" s="14"/>
    </row>
    <row r="22" ht="3.75" customHeight="1"/>
    <row r="23" ht="3.75" customHeight="1"/>
    <row r="24" spans="2:24" ht="12.75">
      <c r="B24" s="7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10"/>
    </row>
    <row r="25" spans="2:24" ht="18" customHeight="1">
      <c r="B25" s="15"/>
      <c r="C25" s="16">
        <v>1</v>
      </c>
      <c r="D25" s="16" t="s">
        <v>167</v>
      </c>
      <c r="E25" s="16"/>
      <c r="F25" s="1"/>
      <c r="G25" s="16">
        <f>'[4]Kriminal (Appelli Inferjuri)'!$S$25</f>
        <v>0</v>
      </c>
      <c r="H25" s="1"/>
      <c r="I25" s="31"/>
      <c r="J25" s="1"/>
      <c r="K25" s="31"/>
      <c r="L25" s="1"/>
      <c r="M25" s="31"/>
      <c r="N25" s="1"/>
      <c r="O25" s="31"/>
      <c r="P25" s="1"/>
      <c r="Q25" s="31"/>
      <c r="R25" s="1"/>
      <c r="S25" s="34">
        <f>IF(ISNUMBER(G25),G25,0)+IF(ISNUMBER(I25),I25,0)-IF(ISNUMBER(M25),M25,0)+IF(ISNUMBER(O25),O25,0)-IF(ISNUMBER(Q25),Q25,0)+IF(ISNUMBER(K25),K25,0)</f>
        <v>0</v>
      </c>
      <c r="T25" s="1"/>
      <c r="U25" s="31"/>
      <c r="V25" s="1"/>
      <c r="W25" s="34">
        <f>IF(ISNUMBER(S25),S25,0)-IF(ISNUMBER(U25),U25,0)</f>
        <v>0</v>
      </c>
      <c r="X25" s="17"/>
    </row>
    <row r="26" spans="2:24" ht="3.75" customHeight="1">
      <c r="B26" s="15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34"/>
      <c r="T26" s="1"/>
      <c r="U26" s="1"/>
      <c r="V26" s="1"/>
      <c r="W26" s="34"/>
      <c r="X26" s="17"/>
    </row>
    <row r="27" spans="2:24" ht="18" customHeight="1">
      <c r="B27" s="15"/>
      <c r="C27" s="16">
        <v>2</v>
      </c>
      <c r="D27" s="16" t="s">
        <v>183</v>
      </c>
      <c r="E27" s="16"/>
      <c r="F27" s="1"/>
      <c r="G27" s="16">
        <f>'[4]Kriminal (Appelli Inferjuri)'!$S$27</f>
        <v>535</v>
      </c>
      <c r="H27" s="1"/>
      <c r="I27" s="31">
        <v>9</v>
      </c>
      <c r="J27" s="1"/>
      <c r="K27" s="31"/>
      <c r="L27" s="1"/>
      <c r="M27" s="31">
        <v>16</v>
      </c>
      <c r="N27" s="1"/>
      <c r="O27" s="31">
        <v>4</v>
      </c>
      <c r="P27" s="1"/>
      <c r="Q27" s="31"/>
      <c r="R27" s="1"/>
      <c r="S27" s="34">
        <f aca="true" t="shared" si="0" ref="S27:S43">IF(ISNUMBER(G27),G27,0)+IF(ISNUMBER(I27),I27,0)-IF(ISNUMBER(M27),M27,0)+IF(ISNUMBER(O27),O27,0)-IF(ISNUMBER(Q27),Q27,0)+IF(ISNUMBER(K27),K27,0)</f>
        <v>532</v>
      </c>
      <c r="T27" s="1"/>
      <c r="U27" s="31"/>
      <c r="V27" s="1"/>
      <c r="W27" s="34">
        <f>IF(ISNUMBER(S27),S27,0)-IF(ISNUMBER(U27),U27,0)</f>
        <v>532</v>
      </c>
      <c r="X27" s="17"/>
    </row>
    <row r="28" spans="2:24" ht="3.75" customHeight="1">
      <c r="B28" s="15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34">
        <f t="shared" si="0"/>
        <v>0</v>
      </c>
      <c r="T28" s="1"/>
      <c r="U28" s="1"/>
      <c r="V28" s="1"/>
      <c r="W28" s="34"/>
      <c r="X28" s="17"/>
    </row>
    <row r="29" spans="2:24" ht="18" customHeight="1">
      <c r="B29" s="15"/>
      <c r="C29" s="16">
        <v>3</v>
      </c>
      <c r="D29" s="16" t="s">
        <v>160</v>
      </c>
      <c r="E29" s="16"/>
      <c r="F29" s="1"/>
      <c r="G29" s="16">
        <f>'[4]Kriminal (Appelli Inferjuri)'!$S$29</f>
        <v>0</v>
      </c>
      <c r="H29" s="1"/>
      <c r="I29" s="31"/>
      <c r="J29" s="1"/>
      <c r="K29" s="31"/>
      <c r="L29" s="1"/>
      <c r="M29" s="31"/>
      <c r="N29" s="1"/>
      <c r="O29" s="31"/>
      <c r="P29" s="1"/>
      <c r="Q29" s="31"/>
      <c r="R29" s="1"/>
      <c r="S29" s="34">
        <f t="shared" si="0"/>
        <v>0</v>
      </c>
      <c r="T29" s="1"/>
      <c r="U29" s="31"/>
      <c r="V29" s="1"/>
      <c r="W29" s="34">
        <f>IF(ISNUMBER(S29),S29,0)-IF(ISNUMBER(U29),U29,0)</f>
        <v>0</v>
      </c>
      <c r="X29" s="17"/>
    </row>
    <row r="30" spans="2:24" ht="3.75" customHeight="1">
      <c r="B30" s="15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34">
        <f t="shared" si="0"/>
        <v>0</v>
      </c>
      <c r="T30" s="1"/>
      <c r="U30" s="1"/>
      <c r="V30" s="1"/>
      <c r="W30" s="34"/>
      <c r="X30" s="17"/>
    </row>
    <row r="31" spans="2:24" ht="18" customHeight="1">
      <c r="B31" s="15"/>
      <c r="C31" s="16">
        <v>4</v>
      </c>
      <c r="D31" s="16" t="s">
        <v>210</v>
      </c>
      <c r="E31" s="16"/>
      <c r="F31" s="1"/>
      <c r="G31" s="16">
        <f>'[4]Kriminal (Appelli Inferjuri)'!$S$31</f>
        <v>247</v>
      </c>
      <c r="H31" s="1"/>
      <c r="I31" s="31">
        <v>11</v>
      </c>
      <c r="J31" s="1"/>
      <c r="K31" s="31"/>
      <c r="L31" s="1"/>
      <c r="M31" s="31">
        <v>25</v>
      </c>
      <c r="N31" s="1"/>
      <c r="O31" s="31"/>
      <c r="P31" s="1"/>
      <c r="Q31" s="31">
        <v>5</v>
      </c>
      <c r="R31" s="1"/>
      <c r="S31" s="34">
        <f t="shared" si="0"/>
        <v>228</v>
      </c>
      <c r="T31" s="1"/>
      <c r="U31" s="31"/>
      <c r="V31" s="1"/>
      <c r="W31" s="34">
        <f>IF(ISNUMBER(S31),S31,0)-IF(ISNUMBER(U31),U31,0)</f>
        <v>228</v>
      </c>
      <c r="X31" s="17"/>
    </row>
    <row r="32" spans="2:24" ht="3.75" customHeight="1">
      <c r="B32" s="15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34">
        <f t="shared" si="0"/>
        <v>0</v>
      </c>
      <c r="T32" s="1"/>
      <c r="U32" s="1"/>
      <c r="V32" s="1"/>
      <c r="W32" s="34"/>
      <c r="X32" s="17"/>
    </row>
    <row r="33" spans="2:24" ht="18" customHeight="1">
      <c r="B33" s="15"/>
      <c r="C33" s="16">
        <v>5</v>
      </c>
      <c r="D33" s="16"/>
      <c r="E33" s="16"/>
      <c r="F33" s="1"/>
      <c r="G33" s="16">
        <f>'[4]Kriminal (Appelli Inferjuri)'!$S$33</f>
        <v>0</v>
      </c>
      <c r="H33" s="1"/>
      <c r="I33" s="31"/>
      <c r="J33" s="1"/>
      <c r="K33" s="31"/>
      <c r="L33" s="1"/>
      <c r="M33" s="31"/>
      <c r="N33" s="1"/>
      <c r="O33" s="31"/>
      <c r="P33" s="1"/>
      <c r="Q33" s="31"/>
      <c r="R33" s="1"/>
      <c r="S33" s="34">
        <f t="shared" si="0"/>
        <v>0</v>
      </c>
      <c r="T33" s="1"/>
      <c r="U33" s="31"/>
      <c r="V33" s="1"/>
      <c r="W33" s="34">
        <f>IF(ISNUMBER(S33),S33,0)-IF(ISNUMBER(U33),U33,0)</f>
        <v>0</v>
      </c>
      <c r="X33" s="17"/>
    </row>
    <row r="34" spans="2:24" ht="3.75" customHeight="1">
      <c r="B34" s="15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34">
        <f t="shared" si="0"/>
        <v>0</v>
      </c>
      <c r="T34" s="1"/>
      <c r="U34" s="1"/>
      <c r="V34" s="1"/>
      <c r="W34" s="34"/>
      <c r="X34" s="17"/>
    </row>
    <row r="35" spans="2:24" ht="18" customHeight="1">
      <c r="B35" s="15"/>
      <c r="C35" s="16">
        <v>6</v>
      </c>
      <c r="D35" s="16" t="s">
        <v>182</v>
      </c>
      <c r="E35" s="16"/>
      <c r="F35" s="1"/>
      <c r="G35" s="16">
        <f>'[4]Kriminal (Appelli Inferjuri)'!$S$35</f>
        <v>221</v>
      </c>
      <c r="H35" s="1"/>
      <c r="I35" s="31"/>
      <c r="J35" s="1"/>
      <c r="K35" s="31"/>
      <c r="L35" s="1"/>
      <c r="M35" s="31">
        <v>3</v>
      </c>
      <c r="N35" s="1"/>
      <c r="O35" s="31">
        <v>1</v>
      </c>
      <c r="P35" s="1"/>
      <c r="Q35" s="31"/>
      <c r="R35" s="1"/>
      <c r="S35" s="34">
        <f t="shared" si="0"/>
        <v>219</v>
      </c>
      <c r="T35" s="1"/>
      <c r="U35" s="31"/>
      <c r="V35" s="1"/>
      <c r="W35" s="34">
        <f>IF(ISNUMBER(S35),S35,0)-IF(ISNUMBER(U35),U35,0)</f>
        <v>219</v>
      </c>
      <c r="X35" s="17"/>
    </row>
    <row r="36" spans="2:24" ht="3.75" customHeight="1">
      <c r="B36" s="15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34">
        <f t="shared" si="0"/>
        <v>0</v>
      </c>
      <c r="T36" s="1"/>
      <c r="U36" s="1"/>
      <c r="V36" s="1"/>
      <c r="W36" s="34"/>
      <c r="X36" s="17"/>
    </row>
    <row r="37" spans="2:24" ht="18" customHeight="1">
      <c r="B37" s="15"/>
      <c r="C37" s="36">
        <v>7</v>
      </c>
      <c r="D37" s="36" t="s">
        <v>142</v>
      </c>
      <c r="E37" s="36"/>
      <c r="F37" s="1"/>
      <c r="G37" s="31">
        <f>'[4]Kriminal (Appelli Inferjuri)'!$S$37</f>
        <v>0</v>
      </c>
      <c r="H37" s="1"/>
      <c r="I37" s="31"/>
      <c r="J37" s="1"/>
      <c r="K37" s="31"/>
      <c r="L37" s="1"/>
      <c r="M37" s="31"/>
      <c r="N37" s="1"/>
      <c r="O37" s="31"/>
      <c r="P37" s="1"/>
      <c r="Q37" s="31"/>
      <c r="R37" s="1"/>
      <c r="S37" s="34">
        <f t="shared" si="0"/>
        <v>0</v>
      </c>
      <c r="T37" s="1"/>
      <c r="U37" s="31"/>
      <c r="V37" s="1"/>
      <c r="W37" s="34">
        <f>IF(ISNUMBER(S37),S37,0)-IF(ISNUMBER(U37),U37,0)</f>
        <v>0</v>
      </c>
      <c r="X37" s="17"/>
    </row>
    <row r="38" spans="2:24" ht="3.75" customHeight="1">
      <c r="B38" s="15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34">
        <f t="shared" si="0"/>
        <v>0</v>
      </c>
      <c r="T38" s="1"/>
      <c r="U38" s="1"/>
      <c r="V38" s="1"/>
      <c r="W38" s="34"/>
      <c r="X38" s="17"/>
    </row>
    <row r="39" spans="2:24" ht="18" customHeight="1">
      <c r="B39" s="15"/>
      <c r="C39" s="16">
        <v>8</v>
      </c>
      <c r="D39" s="16" t="s">
        <v>141</v>
      </c>
      <c r="E39" s="16"/>
      <c r="F39" s="1"/>
      <c r="G39" s="16">
        <f>'[4]Kriminal (Appelli Inferjuri)'!$S$39</f>
        <v>0</v>
      </c>
      <c r="H39" s="1"/>
      <c r="I39" s="31"/>
      <c r="J39" s="1"/>
      <c r="K39" s="31"/>
      <c r="L39" s="1"/>
      <c r="M39" s="31"/>
      <c r="N39" s="1"/>
      <c r="O39" s="31"/>
      <c r="P39" s="1"/>
      <c r="Q39" s="31"/>
      <c r="R39" s="1"/>
      <c r="S39" s="34">
        <f t="shared" si="0"/>
        <v>0</v>
      </c>
      <c r="T39" s="1"/>
      <c r="U39" s="31"/>
      <c r="V39" s="1"/>
      <c r="W39" s="34">
        <f>IF(ISNUMBER(S39),S39,0)-IF(ISNUMBER(U39),U39,0)</f>
        <v>0</v>
      </c>
      <c r="X39" s="17"/>
    </row>
    <row r="40" spans="2:24" ht="3.75" customHeight="1">
      <c r="B40" s="15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34">
        <f t="shared" si="0"/>
        <v>0</v>
      </c>
      <c r="T40" s="1"/>
      <c r="U40" s="1"/>
      <c r="V40" s="1"/>
      <c r="W40" s="34"/>
      <c r="X40" s="17"/>
    </row>
    <row r="41" spans="2:24" ht="18" customHeight="1">
      <c r="B41" s="15"/>
      <c r="C41" s="16">
        <v>9</v>
      </c>
      <c r="D41" s="16" t="s">
        <v>195</v>
      </c>
      <c r="E41" s="16"/>
      <c r="F41" s="1"/>
      <c r="G41" s="31">
        <f>'[4]Kriminal (Appelli Inferjuri)'!$S$41</f>
        <v>15</v>
      </c>
      <c r="H41" s="1"/>
      <c r="I41" s="31">
        <v>3</v>
      </c>
      <c r="J41" s="1"/>
      <c r="K41" s="31"/>
      <c r="L41" s="1"/>
      <c r="M41" s="31">
        <v>1</v>
      </c>
      <c r="N41" s="1"/>
      <c r="O41" s="31"/>
      <c r="P41" s="1"/>
      <c r="Q41" s="31"/>
      <c r="R41" s="1"/>
      <c r="S41" s="34">
        <f t="shared" si="0"/>
        <v>17</v>
      </c>
      <c r="T41" s="1"/>
      <c r="U41" s="31"/>
      <c r="V41" s="1"/>
      <c r="W41" s="34">
        <f>IF(ISNUMBER(S41),S41,0)-IF(ISNUMBER(U41),U41,0)</f>
        <v>17</v>
      </c>
      <c r="X41" s="17"/>
    </row>
    <row r="42" spans="2:24" ht="3.75" customHeight="1">
      <c r="B42" s="15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34">
        <f t="shared" si="0"/>
        <v>0</v>
      </c>
      <c r="T42" s="1"/>
      <c r="U42" s="1"/>
      <c r="V42" s="1"/>
      <c r="W42" s="34"/>
      <c r="X42" s="17"/>
    </row>
    <row r="43" spans="2:24" ht="18" customHeight="1">
      <c r="B43" s="15"/>
      <c r="C43" s="16">
        <v>10</v>
      </c>
      <c r="D43" s="16"/>
      <c r="E43" s="16"/>
      <c r="F43" s="1"/>
      <c r="G43" s="31">
        <f>'[4]Kriminal (Appelli Inferjuri)'!$S$43</f>
        <v>0</v>
      </c>
      <c r="H43" s="1"/>
      <c r="I43" s="31"/>
      <c r="J43" s="1"/>
      <c r="K43" s="31"/>
      <c r="L43" s="1"/>
      <c r="M43" s="31"/>
      <c r="N43" s="1"/>
      <c r="O43" s="31"/>
      <c r="P43" s="1"/>
      <c r="Q43" s="31"/>
      <c r="R43" s="1"/>
      <c r="S43" s="34">
        <f t="shared" si="0"/>
        <v>0</v>
      </c>
      <c r="T43" s="1"/>
      <c r="U43" s="31"/>
      <c r="V43" s="1"/>
      <c r="W43" s="34">
        <f>IF(ISNUMBER(S43),S43,0)-IF(ISNUMBER(U43),U43,0)</f>
        <v>0</v>
      </c>
      <c r="X43" s="17"/>
    </row>
    <row r="44" spans="2:24" ht="5.25" customHeight="1">
      <c r="B44" s="15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7"/>
    </row>
    <row r="45" spans="2:24" ht="13.5" thickBot="1">
      <c r="B45" s="15"/>
      <c r="C45" s="1" t="s">
        <v>7</v>
      </c>
      <c r="D45" s="1"/>
      <c r="E45" s="1"/>
      <c r="F45" s="1"/>
      <c r="G45" s="35">
        <f>IF(ISNUMBER(G25),G25,0)+IF(ISNUMBER(G27),G27,0)+IF(ISNUMBER(G29),G29,0)+IF(ISNUMBER(G31),G31,0)+IF(ISNUMBER(G33),G33,0)+IF(ISNUMBER(G35),G35,0)+IF(ISNUMBER(G37),G37,0)+IF(ISNUMBER(G39),G39,0)+IF(ISNUMBER(G41),G41,0)+IF(ISNUMBER(G43),G43,0)</f>
        <v>1018</v>
      </c>
      <c r="H45" s="34"/>
      <c r="I45" s="35">
        <f>SUM(I25:I43)</f>
        <v>23</v>
      </c>
      <c r="J45" s="34"/>
      <c r="K45" s="35">
        <f>SUM(K25:K43)</f>
        <v>0</v>
      </c>
      <c r="L45" s="34"/>
      <c r="M45" s="35">
        <f>SUM(M25:M43)</f>
        <v>45</v>
      </c>
      <c r="N45" s="34"/>
      <c r="O45" s="35">
        <f>SUM(O25:O43)</f>
        <v>5</v>
      </c>
      <c r="P45" s="34"/>
      <c r="Q45" s="35">
        <f>SUM(Q25:Q43)</f>
        <v>5</v>
      </c>
      <c r="R45" s="34"/>
      <c r="S45" s="35">
        <f>SUM(S25:S43)</f>
        <v>996</v>
      </c>
      <c r="T45" s="34"/>
      <c r="U45" s="35">
        <f>SUM(U25:U43)</f>
        <v>0</v>
      </c>
      <c r="V45" s="34"/>
      <c r="W45" s="35">
        <f>SUM(W25:W43)</f>
        <v>996</v>
      </c>
      <c r="X45" s="17"/>
    </row>
    <row r="46" spans="2:24" ht="16.5" customHeight="1" thickBot="1" thickTop="1">
      <c r="B46" s="11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8"/>
    </row>
    <row r="48" ht="12.75">
      <c r="C48" s="2" t="s">
        <v>31</v>
      </c>
    </row>
    <row r="49" spans="14:17" ht="12.75">
      <c r="N49" s="19" t="s">
        <v>42</v>
      </c>
      <c r="Q49" s="20"/>
    </row>
    <row r="50" spans="3:23" ht="12.75">
      <c r="C50" s="5"/>
      <c r="D50" s="5"/>
      <c r="E50" s="5"/>
      <c r="Q50" s="5"/>
      <c r="R50" s="5"/>
      <c r="S50" s="5"/>
      <c r="T50" s="5"/>
      <c r="U50" s="5"/>
      <c r="V50" s="5"/>
      <c r="W50" s="5"/>
    </row>
    <row r="51" spans="3:20" ht="12.75">
      <c r="C51" s="48" t="s">
        <v>14</v>
      </c>
      <c r="D51" s="48"/>
      <c r="E51" s="48"/>
      <c r="M51" s="1"/>
      <c r="N51" s="19" t="s">
        <v>41</v>
      </c>
      <c r="Q51" s="20"/>
      <c r="T51" s="33"/>
    </row>
    <row r="52" ht="12.75">
      <c r="T52" s="6" t="s">
        <v>12</v>
      </c>
    </row>
    <row r="53" spans="17:23" ht="12.75">
      <c r="Q53" s="21"/>
      <c r="R53" s="22"/>
      <c r="S53" s="22"/>
      <c r="T53" s="22"/>
      <c r="U53" s="22"/>
      <c r="V53" s="22"/>
      <c r="W53" s="23"/>
    </row>
    <row r="54" spans="14:23" ht="12.75">
      <c r="N54" s="19" t="s">
        <v>43</v>
      </c>
      <c r="Q54" s="24"/>
      <c r="R54" s="1"/>
      <c r="S54" s="1"/>
      <c r="T54" s="1"/>
      <c r="U54" s="1"/>
      <c r="V54" s="1"/>
      <c r="W54" s="25"/>
    </row>
    <row r="55" spans="17:23" ht="12.75">
      <c r="Q55" s="26"/>
      <c r="R55" s="27"/>
      <c r="S55" s="27"/>
      <c r="T55" s="27"/>
      <c r="U55" s="27"/>
      <c r="V55" s="27"/>
      <c r="W55" s="28"/>
    </row>
  </sheetData>
  <sheetProtection password="9F1D" sheet="1" objects="1" scenarios="1"/>
  <mergeCells count="9">
    <mergeCell ref="C51:E51"/>
    <mergeCell ref="B2:V2"/>
    <mergeCell ref="B4:V4"/>
    <mergeCell ref="B13:V13"/>
    <mergeCell ref="B15:V15"/>
    <mergeCell ref="B9:V9"/>
    <mergeCell ref="B5:V5"/>
    <mergeCell ref="B6:V6"/>
    <mergeCell ref="B7:V7"/>
  </mergeCells>
  <printOptions/>
  <pageMargins left="0.4" right="0.43" top="0.48" bottom="0.45" header="0.3" footer="0.26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B32"/>
  <sheetViews>
    <sheetView showGridLines="0" tabSelected="1" zoomScale="80" zoomScaleNormal="80" zoomScalePageLayoutView="0" workbookViewId="0" topLeftCell="A4">
      <selection activeCell="C9" sqref="C9"/>
    </sheetView>
  </sheetViews>
  <sheetFormatPr defaultColWidth="9.140625" defaultRowHeight="12.75"/>
  <cols>
    <col min="1" max="1" width="18.7109375" style="58" customWidth="1"/>
    <col min="2" max="24" width="5.140625" style="58" customWidth="1"/>
    <col min="25" max="25" width="6.8515625" style="58" customWidth="1"/>
    <col min="26" max="28" width="5.28125" style="58" customWidth="1"/>
    <col min="29" max="16384" width="9.00390625" style="58" customWidth="1"/>
  </cols>
  <sheetData>
    <row r="1" spans="1:28" ht="12.75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</row>
    <row r="2" ht="12.75"/>
    <row r="3" spans="1:27" ht="19.5" customHeight="1">
      <c r="A3" s="126" t="s">
        <v>159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</row>
    <row r="4" spans="1:27" ht="12.75" customHeight="1">
      <c r="A4" s="128" t="s">
        <v>56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</row>
    <row r="5" spans="1:27" s="130" customFormat="1" ht="15" customHeight="1">
      <c r="A5" s="129" t="s">
        <v>58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</row>
    <row r="6" spans="1:27" ht="15" customHeight="1">
      <c r="A6" s="131" t="str">
        <f>CONCATENATE(Kriminal!G6," ",Kriminal!H6)</f>
        <v>Statistika Ghal Jannar 2019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</row>
    <row r="7" spans="1:28" ht="12.75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64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64" t="s">
        <v>0</v>
      </c>
    </row>
    <row r="8" ht="12.75" customHeight="1"/>
    <row r="9" spans="2:28" ht="96" customHeight="1">
      <c r="B9" s="183" t="s">
        <v>174</v>
      </c>
      <c r="C9" s="184" t="s">
        <v>128</v>
      </c>
      <c r="D9" s="184" t="s">
        <v>147</v>
      </c>
      <c r="E9" s="184" t="s">
        <v>206</v>
      </c>
      <c r="F9" s="133" t="s">
        <v>189</v>
      </c>
      <c r="G9" s="133" t="s">
        <v>193</v>
      </c>
      <c r="H9" s="184" t="s">
        <v>69</v>
      </c>
      <c r="I9" s="184" t="s">
        <v>154</v>
      </c>
      <c r="J9" s="184"/>
      <c r="K9" s="184" t="s">
        <v>209</v>
      </c>
      <c r="L9" s="184" t="s">
        <v>150</v>
      </c>
      <c r="M9" s="184" t="s">
        <v>177</v>
      </c>
      <c r="N9" s="184" t="s">
        <v>70</v>
      </c>
      <c r="O9" s="184" t="s">
        <v>155</v>
      </c>
      <c r="P9" s="184" t="s">
        <v>178</v>
      </c>
      <c r="Q9" s="184" t="s">
        <v>127</v>
      </c>
      <c r="R9" s="184"/>
      <c r="S9" s="184"/>
      <c r="T9" s="184" t="s">
        <v>157</v>
      </c>
      <c r="U9" s="185" t="s">
        <v>165</v>
      </c>
      <c r="V9" s="185" t="s">
        <v>166</v>
      </c>
      <c r="W9" s="186" t="s">
        <v>186</v>
      </c>
      <c r="X9" s="208" t="s">
        <v>208</v>
      </c>
      <c r="Y9" s="136" t="s">
        <v>21</v>
      </c>
      <c r="Z9" s="137" t="s">
        <v>22</v>
      </c>
      <c r="AA9" s="188" t="s">
        <v>23</v>
      </c>
      <c r="AB9" s="139" t="s">
        <v>24</v>
      </c>
    </row>
    <row r="10" spans="1:28" ht="15.75" customHeight="1">
      <c r="A10" s="161" t="s">
        <v>32</v>
      </c>
      <c r="B10" s="141">
        <f>SUMIF('J. Demicoli'!$D$23:$D$43,A10,'J. Demicoli'!$S$23:$S$43)</f>
        <v>64</v>
      </c>
      <c r="C10" s="142">
        <f>SUMIF('Vella G.'!$D$23:$D$43,A10,'Vella G.'!$S$23:$S$43)</f>
        <v>2</v>
      </c>
      <c r="D10" s="142">
        <f>SUMIF('Depasquale F.'!$D$23:$D$43,A10,'Depasquale F.'!$S$23:$S$43)</f>
        <v>0</v>
      </c>
      <c r="E10" s="142">
        <f>SUMIF('Astrid-May Grima'!$D$23:$D$43,A10,'Astrid-May Grima'!$S$23:$S$43)</f>
        <v>0</v>
      </c>
      <c r="F10" s="142">
        <f>SUMIF('Farrugia Frendo C.'!$D$23:$D$43,A10,'Farrugia Frendo C.'!$S$23:$S$43)</f>
        <v>0</v>
      </c>
      <c r="G10" s="142">
        <f>SUMIF('Micallef Stafrace Y.'!$D$23:$D$43,A10,'Micallef Stafrace Y.'!$S$23:$S$43)</f>
        <v>0</v>
      </c>
      <c r="H10" s="142">
        <f>SUMIF('Demicoli A.'!$D$23:$D$43,A10,'Demicoli A.'!$S$23:$S$43)</f>
        <v>0</v>
      </c>
      <c r="I10" s="142">
        <f>SUMIF('Farrugia M.'!$D$23:$D$43,A10,'Farrugia M.'!$S$23:$S$43)</f>
        <v>0</v>
      </c>
      <c r="J10" s="142">
        <f>SUMIF('mag. 1'!$D$23:$D$43,A10,'mag. 1'!$S$23:$S$43)</f>
        <v>0</v>
      </c>
      <c r="K10" s="142">
        <f>SUMIF('Simone Grech'!$D$23:$D$43,A10,'Simone Grech'!$S$23:$S$43)</f>
        <v>0</v>
      </c>
      <c r="L10" s="142">
        <f>SUMIF('Camilleri N.'!$D$23:$D$43,A10,'Camilleri N.'!$S$23:$S$43)</f>
        <v>0</v>
      </c>
      <c r="M10" s="142">
        <f>SUMIF('J. Mifsud'!$D$23:$D$43,A10,'J. Mifsud'!$S$23:$S$43)</f>
        <v>0</v>
      </c>
      <c r="N10" s="142">
        <f>SUMIF('Clarke D.'!$D$23:$D$43,A10,'Clarke D.'!$S$23:$S$43)</f>
        <v>15</v>
      </c>
      <c r="O10" s="142">
        <f>SUMIF('Farrugia I.'!$D$23:$D$43,A10,'Farrugia I.'!$S$23:$S$43)</f>
        <v>0</v>
      </c>
      <c r="P10" s="142">
        <f>SUMIF('M. Vella'!$D$23:$D$43,A10,'M. Vella'!$S$23:$S$43)</f>
        <v>0</v>
      </c>
      <c r="Q10" s="142">
        <f>SUMIF('Stafrace Zammit C.'!$D$23:$D$43,A10,'Stafrace Zammit C.'!$S$23:$S$43)</f>
        <v>0</v>
      </c>
      <c r="R10" s="142">
        <f>SUMIF('mag. 2'!$D$23:$D$43,A10,'mag. 2'!$S$23:$S$43)</f>
        <v>0</v>
      </c>
      <c r="S10" s="142">
        <f>SUMIF('mag. 3'!$D$23:$D$43,A10,'mag. 3'!$S$23:$S$43)</f>
        <v>0</v>
      </c>
      <c r="T10" s="142">
        <f>SUMIF('Galea Sciberras N.'!$D$23:$D$43,A10,'Galea Sciberras N.'!$S$23:$S$43)</f>
        <v>888</v>
      </c>
      <c r="U10" s="142">
        <f>SUMIF('Bugeja A.'!$D$23:$D$43,A10,'Bugeja A.'!$S$23:$S$43)</f>
        <v>0</v>
      </c>
      <c r="V10" s="142">
        <f>SUMIF('Galea C.'!$D$23:$D$43,A10,'Galea C.'!$S$23:$S$43)</f>
        <v>0</v>
      </c>
      <c r="W10" s="142">
        <f>SUMIF('Frendo Dimech D.'!$D$23:$D$43,A10,'Frendo Dimech D.'!$S$23:$S$43)</f>
        <v>0</v>
      </c>
      <c r="X10" s="143">
        <f>SUMIF('Rachel Montebello'!$D$23:$D$43,A10,'Rachel Montebello'!$S$23:$S$43)</f>
        <v>0</v>
      </c>
      <c r="Y10" s="144">
        <f aca="true" t="shared" si="0" ref="Y10:Y30">SUM(B10:X10)</f>
        <v>969</v>
      </c>
      <c r="Z10" s="190">
        <f aca="true" t="shared" si="1" ref="Z10:Z26">Y10/$Y$31</f>
        <v>0.08864696734059098</v>
      </c>
      <c r="AA10" s="191"/>
      <c r="AB10" s="147"/>
    </row>
    <row r="11" spans="1:28" ht="15.75" customHeight="1">
      <c r="A11" s="192" t="s">
        <v>33</v>
      </c>
      <c r="B11" s="149">
        <f>SUMIF('J. Demicoli'!$D$23:$D$43,A11,'J. Demicoli'!$S$23:$S$43)</f>
        <v>86</v>
      </c>
      <c r="C11" s="143">
        <f>SUMIF('Vella G.'!$D$23:$D$43,A11,'Vella G.'!$S$23:$S$43)</f>
        <v>35</v>
      </c>
      <c r="D11" s="143">
        <f>SUMIF('Depasquale F.'!$D$23:$D$43,A11,'Depasquale F.'!$S$23:$S$43)</f>
        <v>39</v>
      </c>
      <c r="E11" s="143">
        <f>SUMIF('Astrid-May Grima'!$D$23:$D$43,A11,'Astrid-May Grima'!$S$23:$S$43)</f>
        <v>67</v>
      </c>
      <c r="F11" s="143">
        <f>SUMIF('Farrugia Frendo C.'!$D$23:$D$43,A11,'Farrugia Frendo C.'!$S$23:$S$43)</f>
        <v>151</v>
      </c>
      <c r="G11" s="143">
        <f>SUMIF('Micallef Stafrace Y.'!$D$23:$D$43,A11,'Micallef Stafrace Y.'!$S$23:$S$43)</f>
        <v>96</v>
      </c>
      <c r="H11" s="143">
        <f>SUMIF('Demicoli A.'!$D$23:$D$43,A11,'Demicoli A.'!$S$23:$S$43)</f>
        <v>144</v>
      </c>
      <c r="I11" s="143">
        <f>SUMIF('Farrugia M.'!$D$23:$D$43,A11,'Farrugia M.'!$S$23:$S$43)</f>
        <v>124</v>
      </c>
      <c r="J11" s="143">
        <f>SUMIF('mag. 1'!$D$23:$D$43,A11,'mag. 1'!$S$23:$S$43)</f>
        <v>0</v>
      </c>
      <c r="K11" s="143">
        <f>SUMIF('Simone Grech'!$D$23:$D$43,A11,'Simone Grech'!$S$23:$S$43)</f>
        <v>53</v>
      </c>
      <c r="L11" s="143">
        <f>SUMIF('Camilleri N.'!$D$23:$D$43,A11,'Camilleri N.'!$S$23:$S$43)</f>
        <v>239</v>
      </c>
      <c r="M11" s="143">
        <f>SUMIF('J. Mifsud'!$D$23:$D$43,A11,'J. Mifsud'!$S$23:$S$43)</f>
        <v>65</v>
      </c>
      <c r="N11" s="143">
        <f>SUMIF('Clarke D.'!$D$23:$D$43,A11,'Clarke D.'!$S$23:$S$43)</f>
        <v>95</v>
      </c>
      <c r="O11" s="143">
        <f>SUMIF('Farrugia I.'!$D$23:$D$43,A11,'Farrugia I.'!$S$23:$S$43)</f>
        <v>108</v>
      </c>
      <c r="P11" s="143">
        <f>SUMIF('M. Vella'!$D$23:$D$43,A11,'M. Vella'!$S$23:$S$43)</f>
        <v>73</v>
      </c>
      <c r="Q11" s="143">
        <f>SUMIF('Stafrace Zammit C.'!$D$23:$D$43,A11,'Stafrace Zammit C.'!$S$23:$S$43)</f>
        <v>315</v>
      </c>
      <c r="R11" s="143">
        <f>SUMIF('mag. 2'!$D$23:$D$43,A11,'mag. 2'!$S$23:$S$43)</f>
        <v>0</v>
      </c>
      <c r="S11" s="143">
        <f>SUMIF('mag. 3'!$D$23:$D$43,A11,'mag. 3'!$S$23:$S$43)</f>
        <v>0</v>
      </c>
      <c r="T11" s="143">
        <f>SUMIF('Galea Sciberras N.'!$D$23:$D$43,A11,'Galea Sciberras N.'!$S$23:$S$43)</f>
        <v>19</v>
      </c>
      <c r="U11" s="143">
        <f>SUMIF('Bugeja A.'!$D$23:$D$43,A11,'Bugeja A.'!$S$23:$S$43)</f>
        <v>125</v>
      </c>
      <c r="V11" s="143">
        <f>SUMIF('Galea C.'!$D$23:$D$43,A11,'Galea C.'!$S$23:$S$43)</f>
        <v>18</v>
      </c>
      <c r="W11" s="143">
        <f>SUMIF('Frendo Dimech D.'!$D$23:$D$43,A11,'Frendo Dimech D.'!$S$23:$S$43)</f>
        <v>114</v>
      </c>
      <c r="X11" s="143">
        <f>SUMIF('Rachel Montebello'!$D$23:$D$43,A11,'Rachel Montebello'!$S$23:$S$43)</f>
        <v>148</v>
      </c>
      <c r="Y11" s="150">
        <f t="shared" si="0"/>
        <v>2114</v>
      </c>
      <c r="Z11" s="194">
        <f t="shared" si="1"/>
        <v>0.19339493184521087</v>
      </c>
      <c r="AA11" s="195"/>
      <c r="AB11" s="153"/>
    </row>
    <row r="12" spans="1:28" ht="15.75" customHeight="1">
      <c r="A12" s="196" t="s">
        <v>19</v>
      </c>
      <c r="B12" s="155">
        <f>SUMIF('J. Demicoli'!$D$23:$D$43,A12,'J. Demicoli'!$S$23:$S$43)</f>
        <v>68</v>
      </c>
      <c r="C12" s="156">
        <f>SUMIF('Vella G.'!$D$23:$D$43,A12,'Vella G.'!$S$23:$S$43)</f>
        <v>167</v>
      </c>
      <c r="D12" s="156">
        <f>SUMIF('Depasquale F.'!$D$23:$D$43,A12,'Depasquale F.'!$S$23:$S$43)</f>
        <v>36</v>
      </c>
      <c r="E12" s="156">
        <f>SUMIF('Astrid-May Grima'!$D$23:$D$43,A12,'Astrid-May Grima'!$S$23:$S$43)</f>
        <v>57</v>
      </c>
      <c r="F12" s="156">
        <f>SUMIF('Farrugia Frendo C.'!$D$23:$D$43,A12,'Farrugia Frendo C.'!$S$23:$S$43)</f>
        <v>22</v>
      </c>
      <c r="G12" s="156">
        <f>SUMIF('Micallef Stafrace Y.'!$D$23:$D$43,A12,'Micallef Stafrace Y.'!$S$23:$S$43)</f>
        <v>30</v>
      </c>
      <c r="H12" s="156">
        <f>SUMIF('Demicoli A.'!$D$23:$D$43,A12,'Demicoli A.'!$S$23:$S$43)</f>
        <v>26</v>
      </c>
      <c r="I12" s="156">
        <f>SUMIF('Farrugia M.'!$D$23:$D$43,A12,'Farrugia M.'!$S$23:$S$43)</f>
        <v>286</v>
      </c>
      <c r="J12" s="156">
        <f>SUMIF('mag. 1'!$D$23:$D$43,A12,'mag. 1'!$S$23:$S$43)</f>
        <v>0</v>
      </c>
      <c r="K12" s="156">
        <f>SUMIF('Simone Grech'!$D$23:$D$43,A12,'Simone Grech'!$S$23:$S$43)</f>
        <v>124</v>
      </c>
      <c r="L12" s="156">
        <f>SUMIF('Camilleri N.'!$D$23:$D$43,A12,'Camilleri N.'!$S$23:$S$43)</f>
        <v>20</v>
      </c>
      <c r="M12" s="156">
        <f>SUMIF('J. Mifsud'!$D$23:$D$43,A12,'J. Mifsud'!$S$23:$S$43)</f>
        <v>54</v>
      </c>
      <c r="N12" s="156">
        <f>SUMIF('Clarke D.'!$D$23:$D$43,A12,'Clarke D.'!$S$23:$S$43)</f>
        <v>207</v>
      </c>
      <c r="O12" s="156">
        <f>SUMIF('Farrugia I.'!$D$23:$D$43,A12,'Farrugia I.'!$S$23:$S$43)</f>
        <v>106</v>
      </c>
      <c r="P12" s="156">
        <f>SUMIF('M. Vella'!$D$23:$D$43,A12,'M. Vella'!$S$23:$S$43)</f>
        <v>76</v>
      </c>
      <c r="Q12" s="156">
        <f>SUMIF('Stafrace Zammit C.'!$D$23:$D$43,A12,'Stafrace Zammit C.'!$S$23:$S$43)</f>
        <v>119</v>
      </c>
      <c r="R12" s="156">
        <f>SUMIF('mag. 2'!$D$23:$D$43,A12,'mag. 2'!$S$23:$S$43)</f>
        <v>0</v>
      </c>
      <c r="S12" s="156">
        <f>SUMIF('mag. 3'!$D$23:$D$43,A12,'mag. 3'!$S$23:$S$43)</f>
        <v>0</v>
      </c>
      <c r="T12" s="156">
        <f>SUMIF('Galea Sciberras N.'!$D$23:$D$43,A12,'Galea Sciberras N.'!$S$23:$S$43)</f>
        <v>108</v>
      </c>
      <c r="U12" s="156">
        <f>SUMIF('Bugeja A.'!$D$23:$D$43,A12,'Bugeja A.'!$S$23:$S$43)</f>
        <v>138</v>
      </c>
      <c r="V12" s="156">
        <f>SUMIF('Galea C.'!$D$23:$D$43,A12,'Galea C.'!$S$23:$S$43)</f>
        <v>32</v>
      </c>
      <c r="W12" s="156">
        <f>SUMIF('Frendo Dimech D.'!$D$23:$D$43,A12,'Frendo Dimech D.'!$S$23:$S$43)</f>
        <v>18</v>
      </c>
      <c r="X12" s="209">
        <f>SUMIF('Rachel Montebello'!$D$23:$D$43,A12,'Rachel Montebello'!$S$23:$S$43)</f>
        <v>19</v>
      </c>
      <c r="Y12" s="157">
        <f t="shared" si="0"/>
        <v>1713</v>
      </c>
      <c r="Z12" s="198">
        <f t="shared" si="1"/>
        <v>0.15671027353398592</v>
      </c>
      <c r="AA12" s="199">
        <f>SUM(Y10:Y12)</f>
        <v>4796</v>
      </c>
      <c r="AB12" s="160">
        <f>AA12/$Y$31</f>
        <v>0.4387521727197878</v>
      </c>
    </row>
    <row r="13" spans="1:28" ht="15.75" customHeight="1">
      <c r="A13" s="161" t="s">
        <v>8</v>
      </c>
      <c r="B13" s="141">
        <f>SUMIF('J. Demicoli'!$D$23:$D$43,A13,'J. Demicoli'!$S$23:$S$43)</f>
        <v>0</v>
      </c>
      <c r="C13" s="142">
        <f>SUMIF('Vella G.'!$D$23:$D$43,A13,'Vella G.'!$S$23:$S$43)</f>
        <v>0</v>
      </c>
      <c r="D13" s="142">
        <f>SUMIF('Depasquale F.'!$D$23:$D$43,A13,'Depasquale F.'!$S$23:$S$43)</f>
        <v>0</v>
      </c>
      <c r="E13" s="142">
        <f>SUMIF('Astrid-May Grima'!$D$23:$D$43,A13,'Astrid-May Grima'!$S$23:$S$43)</f>
        <v>0</v>
      </c>
      <c r="F13" s="142">
        <f>SUMIF('Farrugia Frendo C.'!$D$23:$D$43,A13,'Farrugia Frendo C.'!$S$23:$S$43)</f>
        <v>0</v>
      </c>
      <c r="G13" s="142">
        <f>SUMIF('Micallef Stafrace Y.'!$D$23:$D$43,A13,'Micallef Stafrace Y.'!$S$23:$S$43)</f>
        <v>0</v>
      </c>
      <c r="H13" s="142">
        <f>SUMIF('Demicoli A.'!$D$23:$D$43,A13,'Demicoli A.'!$S$23:$S$43)</f>
        <v>0</v>
      </c>
      <c r="I13" s="142">
        <f>SUMIF('Farrugia M.'!$D$23:$D$43,A13,'Farrugia M.'!$S$23:$S$43)</f>
        <v>0</v>
      </c>
      <c r="J13" s="142">
        <f>SUMIF('mag. 1'!$D$23:$D$43,A13,'mag. 1'!$S$23:$S$43)</f>
        <v>0</v>
      </c>
      <c r="K13" s="142">
        <f>SUMIF('Simone Grech'!$D$23:$D$43,A13,'Simone Grech'!$S$23:$S$43)</f>
        <v>0</v>
      </c>
      <c r="L13" s="142">
        <f>SUMIF('Camilleri N.'!$D$23:$D$43,A13,'Camilleri N.'!$S$23:$S$43)</f>
        <v>0</v>
      </c>
      <c r="M13" s="142">
        <f>SUMIF('J. Mifsud'!$D$23:$D$43,A13,'J. Mifsud'!$S$23:$S$43)</f>
        <v>0</v>
      </c>
      <c r="N13" s="142">
        <f>SUMIF('Clarke D.'!$D$23:$D$43,A13,'Clarke D.'!$S$23:$S$43)</f>
        <v>0</v>
      </c>
      <c r="O13" s="142">
        <f>SUMIF('Farrugia I.'!$D$23:$D$43,A13,'Farrugia I.'!$S$23:$S$43)</f>
        <v>56</v>
      </c>
      <c r="P13" s="142">
        <f>SUMIF('M. Vella'!$D$23:$D$43,A13,'M. Vella'!$S$23:$S$43)</f>
        <v>0</v>
      </c>
      <c r="Q13" s="142">
        <f>SUMIF('Stafrace Zammit C.'!$D$23:$D$43,A13,'Stafrace Zammit C.'!$S$23:$S$43)</f>
        <v>0</v>
      </c>
      <c r="R13" s="142">
        <f>SUMIF('mag. 2'!$D$23:$D$43,A13,'mag. 2'!$S$23:$S$43)</f>
        <v>0</v>
      </c>
      <c r="S13" s="142">
        <f>SUMIF('mag. 3'!$D$23:$D$43,A13,'mag. 3'!$S$23:$S$43)</f>
        <v>0</v>
      </c>
      <c r="T13" s="142">
        <f>SUMIF('Galea Sciberras N.'!$D$23:$D$43,A13,'Galea Sciberras N.'!$S$23:$S$43)</f>
        <v>0</v>
      </c>
      <c r="U13" s="142">
        <f>SUMIF('Bugeja A.'!$D$23:$D$43,A13,'Bugeja A.'!$S$23:$S$43)</f>
        <v>0</v>
      </c>
      <c r="V13" s="142">
        <f>SUMIF('Galea C.'!$D$23:$D$43,A13,'Galea C.'!$S$23:$S$43)</f>
        <v>0</v>
      </c>
      <c r="W13" s="142">
        <f>SUMIF('Frendo Dimech D.'!$D$23:$D$43,A13,'Frendo Dimech D.'!$S$23:$S$43)</f>
        <v>5</v>
      </c>
      <c r="X13" s="143">
        <f>SUMIF('Rachel Montebello'!$D$23:$D$43,A13,'Rachel Montebello'!$S$23:$S$43)</f>
        <v>0</v>
      </c>
      <c r="Y13" s="144">
        <f t="shared" si="0"/>
        <v>61</v>
      </c>
      <c r="Z13" s="190">
        <f t="shared" si="1"/>
        <v>0.005580459244350929</v>
      </c>
      <c r="AA13" s="191"/>
      <c r="AB13" s="147"/>
    </row>
    <row r="14" spans="1:28" ht="15.75" customHeight="1">
      <c r="A14" s="192" t="s">
        <v>71</v>
      </c>
      <c r="B14" s="149">
        <f>SUMIF('J. Demicoli'!$D$23:$D$43,A14,'J. Demicoli'!$S$23:$S$43)</f>
        <v>0</v>
      </c>
      <c r="C14" s="143">
        <f>SUMIF('Vella G.'!$D$23:$D$43,A14,'Vella G.'!$S$23:$S$43)</f>
        <v>0</v>
      </c>
      <c r="D14" s="143">
        <f>SUMIF('Depasquale F.'!$D$23:$D$43,A14,'Depasquale F.'!$S$23:$S$43)</f>
        <v>0</v>
      </c>
      <c r="E14" s="143">
        <f>SUMIF('Astrid-May Grima'!$D$23:$D$43,A14,'Astrid-May Grima'!$S$23:$S$43)</f>
        <v>0</v>
      </c>
      <c r="F14" s="143">
        <f>SUMIF('Farrugia Frendo C.'!$D$23:$D$43,A14,'Farrugia Frendo C.'!$S$23:$S$43)</f>
        <v>0</v>
      </c>
      <c r="G14" s="143">
        <f>SUMIF('Micallef Stafrace Y.'!$D$23:$D$43,A14,'Micallef Stafrace Y.'!$S$23:$S$43)</f>
        <v>0</v>
      </c>
      <c r="H14" s="143">
        <f>SUMIF('Demicoli A.'!$D$23:$D$43,A14,'Demicoli A.'!$S$23:$S$43)</f>
        <v>0</v>
      </c>
      <c r="I14" s="143">
        <f>SUMIF('Farrugia M.'!$D$23:$D$43,A14,'Farrugia M.'!$S$23:$S$43)</f>
        <v>0</v>
      </c>
      <c r="J14" s="143">
        <f>SUMIF('mag. 1'!$D$23:$D$43,A14,'mag. 1'!$S$23:$S$43)</f>
        <v>0</v>
      </c>
      <c r="K14" s="143">
        <f>SUMIF('Simone Grech'!$D$23:$D$43,A14,'Simone Grech'!$S$23:$S$43)</f>
        <v>0</v>
      </c>
      <c r="L14" s="143">
        <f>SUMIF('Camilleri N.'!$D$23:$D$43,A14,'Camilleri N.'!$S$23:$S$43)</f>
        <v>0</v>
      </c>
      <c r="M14" s="143">
        <f>SUMIF('J. Mifsud'!$D$23:$D$43,A14,'J. Mifsud'!$S$23:$S$43)</f>
        <v>0</v>
      </c>
      <c r="N14" s="143">
        <f>SUMIF('Clarke D.'!$D$23:$D$43,A14,'Clarke D.'!$S$23:$S$43)</f>
        <v>0</v>
      </c>
      <c r="O14" s="143">
        <f>SUMIF('Farrugia I.'!$D$23:$D$43,A14,'Farrugia I.'!$S$23:$S$43)</f>
        <v>0</v>
      </c>
      <c r="P14" s="143">
        <f>SUMIF('M. Vella'!$D$23:$D$43,A14,'M. Vella'!$S$23:$S$43)</f>
        <v>0</v>
      </c>
      <c r="Q14" s="143">
        <f>SUMIF('Stafrace Zammit C.'!$D$23:$D$43,A14,'Stafrace Zammit C.'!$S$23:$S$43)</f>
        <v>0</v>
      </c>
      <c r="R14" s="143">
        <f>SUMIF('mag. 2'!$D$23:$D$43,A14,'mag. 2'!$S$23:$S$43)</f>
        <v>0</v>
      </c>
      <c r="S14" s="143">
        <f>SUMIF('mag. 3'!$D$23:$D$43,A14,'mag. 3'!$S$23:$S$43)</f>
        <v>0</v>
      </c>
      <c r="T14" s="143">
        <f>SUMIF('Galea Sciberras N.'!$D$23:$D$43,A14,'Galea Sciberras N.'!$S$23:$S$43)</f>
        <v>0</v>
      </c>
      <c r="U14" s="143">
        <f>SUMIF('Bugeja A.'!$D$23:$D$43,A14,'Bugeja A.'!$S$23:$S$43)</f>
        <v>0</v>
      </c>
      <c r="V14" s="143">
        <f>SUMIF('Galea C.'!$D$23:$D$43,A14,'Galea C.'!$S$23:$S$43)</f>
        <v>0</v>
      </c>
      <c r="W14" s="143">
        <f>SUMIF('Frendo Dimech D.'!$D$23:$D$43,A14,'Frendo Dimech D.'!$S$23:$S$43)</f>
        <v>0</v>
      </c>
      <c r="X14" s="143">
        <f>SUMIF('Rachel Montebello'!$D$23:$D$43,A14,'Rachel Montebello'!$S$23:$S$43)</f>
        <v>19</v>
      </c>
      <c r="Y14" s="150">
        <f t="shared" si="0"/>
        <v>19</v>
      </c>
      <c r="Z14" s="194">
        <f t="shared" si="1"/>
        <v>0.0017381758302076663</v>
      </c>
      <c r="AA14" s="195"/>
      <c r="AB14" s="153"/>
    </row>
    <row r="15" spans="1:28" ht="15.75" customHeight="1">
      <c r="A15" s="196" t="s">
        <v>34</v>
      </c>
      <c r="B15" s="155">
        <f>SUMIF('J. Demicoli'!$D$23:$D$43,A15,'J. Demicoli'!$S$23:$S$43)</f>
        <v>0</v>
      </c>
      <c r="C15" s="156">
        <f>SUMIF('Vella G.'!$D$23:$D$43,A15,'Vella G.'!$S$23:$S$43)</f>
        <v>0</v>
      </c>
      <c r="D15" s="156">
        <f>SUMIF('Depasquale F.'!$D$23:$D$43,A15,'Depasquale F.'!$S$23:$S$43)</f>
        <v>0</v>
      </c>
      <c r="E15" s="156">
        <f>SUMIF('Astrid-May Grima'!$D$23:$D$43,A15,'Astrid-May Grima'!$S$23:$S$43)</f>
        <v>0</v>
      </c>
      <c r="F15" s="156">
        <f>SUMIF('Farrugia Frendo C.'!$D$23:$D$43,A15,'Farrugia Frendo C.'!$S$23:$S$43)</f>
        <v>0</v>
      </c>
      <c r="G15" s="156">
        <f>SUMIF('Micallef Stafrace Y.'!$D$23:$D$43,A15,'Micallef Stafrace Y.'!$S$23:$S$43)</f>
        <v>1212</v>
      </c>
      <c r="H15" s="156">
        <f>SUMIF('Demicoli A.'!$D$23:$D$43,A15,'Demicoli A.'!$S$23:$S$43)</f>
        <v>0</v>
      </c>
      <c r="I15" s="156">
        <f>SUMIF('Farrugia M.'!$D$23:$D$43,A15,'Farrugia M.'!$S$23:$S$43)</f>
        <v>0</v>
      </c>
      <c r="J15" s="156">
        <f>SUMIF('mag. 1'!$D$23:$D$43,A15,'mag. 1'!$S$23:$S$43)</f>
        <v>0</v>
      </c>
      <c r="K15" s="156">
        <f>SUMIF('Simone Grech'!$D$23:$D$43,A15,'Simone Grech'!$S$23:$S$43)</f>
        <v>0</v>
      </c>
      <c r="L15" s="156">
        <f>SUMIF('Camilleri N.'!$D$23:$D$43,A15,'Camilleri N.'!$S$23:$S$43)</f>
        <v>0</v>
      </c>
      <c r="M15" s="156">
        <f>SUMIF('J. Mifsud'!$D$23:$D$43,A15,'J. Mifsud'!$S$23:$S$43)</f>
        <v>0</v>
      </c>
      <c r="N15" s="156">
        <f>SUMIF('Clarke D.'!$D$23:$D$43,A15,'Clarke D.'!$S$23:$S$43)</f>
        <v>40</v>
      </c>
      <c r="O15" s="156">
        <f>SUMIF('Farrugia I.'!$D$23:$D$43,A15,'Farrugia I.'!$S$23:$S$43)</f>
        <v>0</v>
      </c>
      <c r="P15" s="156">
        <f>SUMIF('M. Vella'!$D$23:$D$43,A15,'M. Vella'!$S$23:$S$43)</f>
        <v>0</v>
      </c>
      <c r="Q15" s="156">
        <f>SUMIF('Stafrace Zammit C.'!$D$23:$D$43,A15,'Stafrace Zammit C.'!$S$23:$S$43)</f>
        <v>0</v>
      </c>
      <c r="R15" s="156">
        <f>SUMIF('mag. 2'!$D$23:$D$43,A15,'mag. 2'!$S$23:$S$43)</f>
        <v>0</v>
      </c>
      <c r="S15" s="156">
        <f>SUMIF('mag. 3'!$D$23:$D$43,A15,'mag. 3'!$S$23:$S$43)</f>
        <v>0</v>
      </c>
      <c r="T15" s="156">
        <f>SUMIF('Galea Sciberras N.'!$D$23:$D$43,A15,'Galea Sciberras N.'!$S$23:$S$43)</f>
        <v>0</v>
      </c>
      <c r="U15" s="156">
        <f>SUMIF('Bugeja A.'!$D$23:$D$43,A15,'Bugeja A.'!$S$23:$S$43)</f>
        <v>0</v>
      </c>
      <c r="V15" s="156">
        <f>SUMIF('Galea C.'!$D$23:$D$43,A15,'Galea C.'!$S$23:$S$43)</f>
        <v>0</v>
      </c>
      <c r="W15" s="156">
        <f>SUMIF('Frendo Dimech D.'!$D$23:$D$43,A15,'Frendo Dimech D.'!$S$23:$S$43)</f>
        <v>0</v>
      </c>
      <c r="X15" s="209">
        <f>SUMIF('Rachel Montebello'!$D$23:$D$43,A15,'Rachel Montebello'!$S$23:$S$43)</f>
        <v>0</v>
      </c>
      <c r="Y15" s="157">
        <f t="shared" si="0"/>
        <v>1252</v>
      </c>
      <c r="Z15" s="198">
        <f t="shared" si="1"/>
        <v>0.11453663891684202</v>
      </c>
      <c r="AA15" s="199">
        <f>SUM(Y13:Y15)</f>
        <v>1332</v>
      </c>
      <c r="AB15" s="160">
        <f>AA15/$Y$31</f>
        <v>0.1218552739914006</v>
      </c>
    </row>
    <row r="16" spans="1:28" ht="15.75" customHeight="1">
      <c r="A16" s="161" t="s">
        <v>9</v>
      </c>
      <c r="B16" s="141">
        <f>SUMIF('J. Demicoli'!$D$23:$D$43,A16,'J. Demicoli'!$S$23:$S$43)</f>
        <v>0</v>
      </c>
      <c r="C16" s="142">
        <f>SUMIF('Vella G.'!$D$23:$D$43,A16,'Vella G.'!$S$23:$S$43)</f>
        <v>0</v>
      </c>
      <c r="D16" s="142">
        <f>SUMIF('Depasquale F.'!$D$23:$D$43,A16,'Depasquale F.'!$S$23:$S$43)</f>
        <v>0</v>
      </c>
      <c r="E16" s="142">
        <f>SUMIF('Astrid-May Grima'!$D$23:$D$43,A16,'Astrid-May Grima'!$S$23:$S$43)</f>
        <v>0</v>
      </c>
      <c r="F16" s="142">
        <f>SUMIF('Farrugia Frendo C.'!$D$23:$D$43,A16,'Farrugia Frendo C.'!$S$23:$S$43)</f>
        <v>0</v>
      </c>
      <c r="G16" s="142">
        <f>SUMIF('Micallef Stafrace Y.'!$D$23:$D$43,A16,'Micallef Stafrace Y.'!$S$23:$S$43)</f>
        <v>0</v>
      </c>
      <c r="H16" s="142">
        <f>SUMIF('Demicoli A.'!$D$23:$D$43,A16,'Demicoli A.'!$S$23:$S$43)</f>
        <v>0</v>
      </c>
      <c r="I16" s="142">
        <f>SUMIF('Farrugia M.'!$D$23:$D$43,A16,'Farrugia M.'!$S$23:$S$43)</f>
        <v>0</v>
      </c>
      <c r="J16" s="142">
        <f>SUMIF('mag. 1'!$D$23:$D$43,A16,'mag. 1'!$S$23:$S$43)</f>
        <v>0</v>
      </c>
      <c r="K16" s="142">
        <f>SUMIF('Simone Grech'!$D$23:$D$43,A16,'Simone Grech'!$S$23:$S$43)</f>
        <v>0</v>
      </c>
      <c r="L16" s="142">
        <f>SUMIF('Camilleri N.'!$D$23:$D$43,A16,'Camilleri N.'!$S$23:$S$43)</f>
        <v>0</v>
      </c>
      <c r="M16" s="142">
        <f>SUMIF('J. Mifsud'!$D$23:$D$43,A16,'J. Mifsud'!$S$23:$S$43)</f>
        <v>0</v>
      </c>
      <c r="N16" s="142">
        <f>SUMIF('Clarke D.'!$D$23:$D$43,A16,'Clarke D.'!$S$23:$S$43)</f>
        <v>0</v>
      </c>
      <c r="O16" s="142">
        <f>SUMIF('Farrugia I.'!$D$23:$D$43,A16,'Farrugia I.'!$S$23:$S$43)</f>
        <v>0</v>
      </c>
      <c r="P16" s="142">
        <f>SUMIF('M. Vella'!$D$23:$D$43,A16,'M. Vella'!$S$23:$S$43)</f>
        <v>0</v>
      </c>
      <c r="Q16" s="142">
        <f>SUMIF('Stafrace Zammit C.'!$D$23:$D$43,A16,'Stafrace Zammit C.'!$S$23:$S$43)</f>
        <v>47</v>
      </c>
      <c r="R16" s="142">
        <f>SUMIF('mag. 2'!$D$23:$D$43,A16,'mag. 2'!$S$23:$S$43)</f>
        <v>0</v>
      </c>
      <c r="S16" s="142">
        <f>SUMIF('mag. 3'!$D$23:$D$43,A16,'mag. 3'!$S$23:$S$43)</f>
        <v>0</v>
      </c>
      <c r="T16" s="142">
        <f>SUMIF('Galea Sciberras N.'!$D$23:$D$43,A16,'Galea Sciberras N.'!$S$23:$S$43)</f>
        <v>0</v>
      </c>
      <c r="U16" s="142">
        <f>SUMIF('Bugeja A.'!$D$23:$D$43,A16,'Bugeja A.'!$S$23:$S$43)</f>
        <v>0</v>
      </c>
      <c r="V16" s="142">
        <f>SUMIF('Galea C.'!$D$23:$D$43,A16,'Galea C.'!$S$23:$S$43)</f>
        <v>0</v>
      </c>
      <c r="W16" s="142">
        <f>SUMIF('Frendo Dimech D.'!$D$23:$D$43,A16,'Frendo Dimech D.'!$S$23:$S$43)</f>
        <v>0</v>
      </c>
      <c r="X16" s="143">
        <f>SUMIF('Rachel Montebello'!$D$23:$D$43,A16,'Rachel Montebello'!$S$23:$S$43)</f>
        <v>1</v>
      </c>
      <c r="Y16" s="144">
        <f t="shared" si="0"/>
        <v>48</v>
      </c>
      <c r="Z16" s="190">
        <f t="shared" si="1"/>
        <v>0.004391181044735157</v>
      </c>
      <c r="AA16" s="191"/>
      <c r="AB16" s="147"/>
    </row>
    <row r="17" spans="1:28" ht="15.75" customHeight="1">
      <c r="A17" s="192" t="s">
        <v>35</v>
      </c>
      <c r="B17" s="149">
        <f>SUMIF('J. Demicoli'!$D$23:$D$43,A17,'J. Demicoli'!$S$23:$S$43)</f>
        <v>0</v>
      </c>
      <c r="C17" s="143">
        <f>SUMIF('Vella G.'!$D$23:$D$43,A17,'Vella G.'!$S$23:$S$43)</f>
        <v>0</v>
      </c>
      <c r="D17" s="143">
        <f>SUMIF('Depasquale F.'!$D$23:$D$43,A17,'Depasquale F.'!$S$23:$S$43)</f>
        <v>0</v>
      </c>
      <c r="E17" s="143">
        <f>SUMIF('Astrid-May Grima'!$D$23:$D$43,A17,'Astrid-May Grima'!$S$23:$S$43)</f>
        <v>0</v>
      </c>
      <c r="F17" s="143">
        <f>SUMIF('Farrugia Frendo C.'!$D$23:$D$43,A17,'Farrugia Frendo C.'!$S$23:$S$43)</f>
        <v>0</v>
      </c>
      <c r="G17" s="143">
        <f>SUMIF('Micallef Stafrace Y.'!$D$23:$D$43,A17,'Micallef Stafrace Y.'!$S$23:$S$43)</f>
        <v>0</v>
      </c>
      <c r="H17" s="143">
        <f>SUMIF('Demicoli A.'!$D$23:$D$43,A17,'Demicoli A.'!$S$23:$S$43)</f>
        <v>0</v>
      </c>
      <c r="I17" s="143">
        <f>SUMIF('Farrugia M.'!$D$23:$D$43,A17,'Farrugia M.'!$S$23:$S$43)</f>
        <v>0</v>
      </c>
      <c r="J17" s="143">
        <f>SUMIF('mag. 1'!$D$23:$D$43,A17,'mag. 1'!$S$23:$S$43)</f>
        <v>0</v>
      </c>
      <c r="K17" s="143">
        <f>SUMIF('Simone Grech'!$D$23:$D$43,A17,'Simone Grech'!$S$23:$S$43)</f>
        <v>0</v>
      </c>
      <c r="L17" s="143">
        <f>SUMIF('Camilleri N.'!$D$23:$D$43,A17,'Camilleri N.'!$S$23:$S$43)</f>
        <v>0</v>
      </c>
      <c r="M17" s="143">
        <f>SUMIF('J. Mifsud'!$D$23:$D$43,A17,'J. Mifsud'!$S$23:$S$43)</f>
        <v>0</v>
      </c>
      <c r="N17" s="143">
        <f>SUMIF('Clarke D.'!$D$23:$D$43,A17,'Clarke D.'!$S$23:$S$43)</f>
        <v>0</v>
      </c>
      <c r="O17" s="143">
        <f>SUMIF('Farrugia I.'!$D$23:$D$43,A17,'Farrugia I.'!$S$23:$S$43)</f>
        <v>0</v>
      </c>
      <c r="P17" s="143">
        <f>SUMIF('M. Vella'!$D$23:$D$43,A17,'M. Vella'!$S$23:$S$43)</f>
        <v>0</v>
      </c>
      <c r="Q17" s="143">
        <f>SUMIF('Stafrace Zammit C.'!$D$23:$D$43,A17,'Stafrace Zammit C.'!$S$23:$S$43)</f>
        <v>0</v>
      </c>
      <c r="R17" s="143">
        <f>SUMIF('mag. 2'!$D$23:$D$43,A17,'mag. 2'!$S$23:$S$43)</f>
        <v>0</v>
      </c>
      <c r="S17" s="143">
        <f>SUMIF('mag. 3'!$D$23:$D$43,A17,'mag. 3'!$S$23:$S$43)</f>
        <v>0</v>
      </c>
      <c r="T17" s="143">
        <f>SUMIF('Galea Sciberras N.'!$D$23:$D$43,A17,'Galea Sciberras N.'!$S$23:$S$43)</f>
        <v>0</v>
      </c>
      <c r="U17" s="143">
        <f>SUMIF('Bugeja A.'!$D$23:$D$43,A17,'Bugeja A.'!$S$23:$S$43)</f>
        <v>0</v>
      </c>
      <c r="V17" s="143">
        <f>SUMIF('Galea C.'!$D$23:$D$43,A17,'Galea C.'!$S$23:$S$43)</f>
        <v>0</v>
      </c>
      <c r="W17" s="143">
        <f>SUMIF('Frendo Dimech D.'!$D$23:$D$43,A17,'Frendo Dimech D.'!$S$23:$S$43)</f>
        <v>30</v>
      </c>
      <c r="X17" s="143">
        <f>SUMIF('Rachel Montebello'!$D$23:$D$43,A17,'Rachel Montebello'!$S$23:$S$43)</f>
        <v>0</v>
      </c>
      <c r="Y17" s="150">
        <f t="shared" si="0"/>
        <v>30</v>
      </c>
      <c r="Z17" s="194">
        <f t="shared" si="1"/>
        <v>0.002744488152959473</v>
      </c>
      <c r="AA17" s="195"/>
      <c r="AB17" s="153"/>
    </row>
    <row r="18" spans="1:28" ht="15.75" customHeight="1">
      <c r="A18" s="192" t="s">
        <v>36</v>
      </c>
      <c r="B18" s="149">
        <f>SUMIF('J. Demicoli'!$D$23:$D$43,A18,'J. Demicoli'!$S$23:$S$43)</f>
        <v>0</v>
      </c>
      <c r="C18" s="143">
        <f>SUMIF('Vella G.'!$D$23:$D$43,A18,'Vella G.'!$S$23:$S$43)</f>
        <v>0</v>
      </c>
      <c r="D18" s="143">
        <f>SUMIF('Depasquale F.'!$D$23:$D$43,A18,'Depasquale F.'!$S$23:$S$43)</f>
        <v>0</v>
      </c>
      <c r="E18" s="143">
        <f>SUMIF('Astrid-May Grima'!$D$23:$D$43,A18,'Astrid-May Grima'!$S$23:$S$43)</f>
        <v>0</v>
      </c>
      <c r="F18" s="143">
        <f>SUMIF('Farrugia Frendo C.'!$D$23:$D$43,A18,'Farrugia Frendo C.'!$S$23:$S$43)</f>
        <v>0</v>
      </c>
      <c r="G18" s="143">
        <f>SUMIF('Micallef Stafrace Y.'!$D$23:$D$43,A18,'Micallef Stafrace Y.'!$S$23:$S$43)</f>
        <v>0</v>
      </c>
      <c r="H18" s="143">
        <f>SUMIF('Demicoli A.'!$D$23:$D$43,A18,'Demicoli A.'!$S$23:$S$43)</f>
        <v>0</v>
      </c>
      <c r="I18" s="143">
        <f>SUMIF('Farrugia M.'!$D$23:$D$43,A18,'Farrugia M.'!$S$23:$S$43)</f>
        <v>0</v>
      </c>
      <c r="J18" s="143">
        <f>SUMIF('mag. 1'!$D$23:$D$43,A18,'mag. 1'!$S$23:$S$43)</f>
        <v>0</v>
      </c>
      <c r="K18" s="143">
        <f>SUMIF('Simone Grech'!$D$23:$D$43,A18,'Simone Grech'!$S$23:$S$43)</f>
        <v>0</v>
      </c>
      <c r="L18" s="143">
        <f>SUMIF('Camilleri N.'!$D$23:$D$43,A18,'Camilleri N.'!$S$23:$S$43)</f>
        <v>0</v>
      </c>
      <c r="M18" s="143">
        <f>SUMIF('J. Mifsud'!$D$23:$D$43,A18,'J. Mifsud'!$S$23:$S$43)</f>
        <v>0</v>
      </c>
      <c r="N18" s="143">
        <f>SUMIF('Clarke D.'!$D$23:$D$43,A18,'Clarke D.'!$S$23:$S$43)</f>
        <v>0</v>
      </c>
      <c r="O18" s="143">
        <f>SUMIF('Farrugia I.'!$D$23:$D$43,A18,'Farrugia I.'!$S$23:$S$43)</f>
        <v>0</v>
      </c>
      <c r="P18" s="143">
        <f>SUMIF('M. Vella'!$D$23:$D$43,A18,'M. Vella'!$S$23:$S$43)</f>
        <v>12</v>
      </c>
      <c r="Q18" s="143">
        <f>SUMIF('Stafrace Zammit C.'!$D$23:$D$43,A18,'Stafrace Zammit C.'!$S$23:$S$43)</f>
        <v>0</v>
      </c>
      <c r="R18" s="143">
        <f>SUMIF('mag. 2'!$D$23:$D$43,A18,'mag. 2'!$S$23:$S$43)</f>
        <v>0</v>
      </c>
      <c r="S18" s="143">
        <f>SUMIF('mag. 3'!$D$23:$D$43,A18,'mag. 3'!$S$23:$S$43)</f>
        <v>0</v>
      </c>
      <c r="T18" s="143">
        <f>SUMIF('Galea Sciberras N.'!$D$23:$D$43,A18,'Galea Sciberras N.'!$S$23:$S$43)</f>
        <v>0</v>
      </c>
      <c r="U18" s="143">
        <f>SUMIF('Bugeja A.'!$D$23:$D$43,A18,'Bugeja A.'!$S$23:$S$43)</f>
        <v>0</v>
      </c>
      <c r="V18" s="143">
        <f>SUMIF('Galea C.'!$D$23:$D$43,A18,'Galea C.'!$S$23:$S$43)</f>
        <v>0</v>
      </c>
      <c r="W18" s="143">
        <f>SUMIF('Frendo Dimech D.'!$D$23:$D$43,A18,'Frendo Dimech D.'!$S$23:$S$43)</f>
        <v>24</v>
      </c>
      <c r="X18" s="143">
        <f>SUMIF('Rachel Montebello'!$D$23:$D$43,A18,'Rachel Montebello'!$S$23:$S$43)</f>
        <v>0</v>
      </c>
      <c r="Y18" s="150">
        <f t="shared" si="0"/>
        <v>36</v>
      </c>
      <c r="Z18" s="194">
        <f t="shared" si="1"/>
        <v>0.0032933857835513677</v>
      </c>
      <c r="AA18" s="195"/>
      <c r="AB18" s="153"/>
    </row>
    <row r="19" spans="1:28" ht="15.75" customHeight="1">
      <c r="A19" s="192" t="s">
        <v>37</v>
      </c>
      <c r="B19" s="149">
        <f>SUMIF('J. Demicoli'!$D$23:$D$43,A19,'J. Demicoli'!$S$23:$S$43)</f>
        <v>0</v>
      </c>
      <c r="C19" s="143">
        <f>SUMIF('Vella G.'!$D$23:$D$43,A19,'Vella G.'!$S$23:$S$43)</f>
        <v>0</v>
      </c>
      <c r="D19" s="143">
        <f>SUMIF('Depasquale F.'!$D$23:$D$43,A19,'Depasquale F.'!$S$23:$S$43)</f>
        <v>0</v>
      </c>
      <c r="E19" s="143">
        <f>SUMIF('Astrid-May Grima'!$D$23:$D$43,A19,'Astrid-May Grima'!$S$23:$S$43)</f>
        <v>51</v>
      </c>
      <c r="F19" s="143">
        <f>SUMIF('Farrugia Frendo C.'!$D$23:$D$43,A19,'Farrugia Frendo C.'!$S$23:$S$43)</f>
        <v>0</v>
      </c>
      <c r="G19" s="143">
        <f>SUMIF('Micallef Stafrace Y.'!$D$23:$D$43,A19,'Micallef Stafrace Y.'!$S$23:$S$43)</f>
        <v>0</v>
      </c>
      <c r="H19" s="143">
        <f>SUMIF('Demicoli A.'!$D$23:$D$43,A19,'Demicoli A.'!$S$23:$S$43)</f>
        <v>0</v>
      </c>
      <c r="I19" s="143">
        <f>SUMIF('Farrugia M.'!$D$23:$D$43,A19,'Farrugia M.'!$S$23:$S$43)</f>
        <v>0</v>
      </c>
      <c r="J19" s="143">
        <f>SUMIF('mag. 1'!$D$23:$D$43,A19,'mag. 1'!$S$23:$S$43)</f>
        <v>0</v>
      </c>
      <c r="K19" s="143">
        <f>SUMIF('Simone Grech'!$D$23:$D$43,A19,'Simone Grech'!$S$23:$S$43)</f>
        <v>0</v>
      </c>
      <c r="L19" s="143">
        <f>SUMIF('Camilleri N.'!$D$23:$D$43,A19,'Camilleri N.'!$S$23:$S$43)</f>
        <v>0</v>
      </c>
      <c r="M19" s="143">
        <f>SUMIF('J. Mifsud'!$D$23:$D$43,A19,'J. Mifsud'!$S$23:$S$43)</f>
        <v>0</v>
      </c>
      <c r="N19" s="143">
        <f>SUMIF('Clarke D.'!$D$23:$D$43,A19,'Clarke D.'!$S$23:$S$43)</f>
        <v>0</v>
      </c>
      <c r="O19" s="143">
        <f>SUMIF('Farrugia I.'!$D$23:$D$43,A19,'Farrugia I.'!$S$23:$S$43)</f>
        <v>0</v>
      </c>
      <c r="P19" s="143">
        <f>SUMIF('M. Vella'!$D$23:$D$43,A19,'M. Vella'!$S$23:$S$43)</f>
        <v>1</v>
      </c>
      <c r="Q19" s="143">
        <f>SUMIF('Stafrace Zammit C.'!$D$23:$D$43,A19,'Stafrace Zammit C.'!$S$23:$S$43)</f>
        <v>0</v>
      </c>
      <c r="R19" s="143">
        <f>SUMIF('mag. 2'!$D$23:$D$43,A19,'mag. 2'!$S$23:$S$43)</f>
        <v>0</v>
      </c>
      <c r="S19" s="143">
        <f>SUMIF('mag. 3'!$D$23:$D$43,A19,'mag. 3'!$S$23:$S$43)</f>
        <v>0</v>
      </c>
      <c r="T19" s="143">
        <f>SUMIF('Galea Sciberras N.'!$D$23:$D$43,A19,'Galea Sciberras N.'!$S$23:$S$43)</f>
        <v>0</v>
      </c>
      <c r="U19" s="143">
        <f>SUMIF('Bugeja A.'!$D$23:$D$43,A19,'Bugeja A.'!$S$23:$S$43)</f>
        <v>0</v>
      </c>
      <c r="V19" s="143">
        <f>SUMIF('Galea C.'!$D$23:$D$43,A19,'Galea C.'!$S$23:$S$43)</f>
        <v>0</v>
      </c>
      <c r="W19" s="143">
        <f>SUMIF('Frendo Dimech D.'!$D$23:$D$43,A19,'Frendo Dimech D.'!$S$23:$S$43)</f>
        <v>0</v>
      </c>
      <c r="X19" s="143">
        <f>SUMIF('Rachel Montebello'!$D$23:$D$43,A19,'Rachel Montebello'!$S$23:$S$43)</f>
        <v>0</v>
      </c>
      <c r="Y19" s="150">
        <f t="shared" si="0"/>
        <v>52</v>
      </c>
      <c r="Z19" s="194">
        <f t="shared" si="1"/>
        <v>0.004757112798463086</v>
      </c>
      <c r="AA19" s="195"/>
      <c r="AB19" s="153"/>
    </row>
    <row r="20" spans="1:28" ht="15.75" customHeight="1">
      <c r="A20" s="196" t="s">
        <v>38</v>
      </c>
      <c r="B20" s="155">
        <f>SUMIF('J. Demicoli'!$D$23:$D$43,A20,'J. Demicoli'!$S$23:$S$43)</f>
        <v>0</v>
      </c>
      <c r="C20" s="156">
        <f>SUMIF('Vella G.'!$D$23:$D$43,A20,'Vella G.'!$S$23:$S$43)</f>
        <v>0</v>
      </c>
      <c r="D20" s="156">
        <f>SUMIF('Depasquale F.'!$D$23:$D$43,A20,'Depasquale F.'!$S$23:$S$43)</f>
        <v>0</v>
      </c>
      <c r="E20" s="156">
        <f>SUMIF('Astrid-May Grima'!$D$23:$D$43,A20,'Astrid-May Grima'!$S$23:$S$43)</f>
        <v>0</v>
      </c>
      <c r="F20" s="156">
        <f>SUMIF('Farrugia Frendo C.'!$D$23:$D$43,A20,'Farrugia Frendo C.'!$S$23:$S$43)</f>
        <v>0</v>
      </c>
      <c r="G20" s="156">
        <f>SUMIF('Micallef Stafrace Y.'!$D$23:$D$43,A20,'Micallef Stafrace Y.'!$S$23:$S$43)</f>
        <v>0</v>
      </c>
      <c r="H20" s="156">
        <f>SUMIF('Demicoli A.'!$D$23:$D$43,A20,'Demicoli A.'!$S$23:$S$43)</f>
        <v>0</v>
      </c>
      <c r="I20" s="156">
        <f>SUMIF('Farrugia M.'!$D$23:$D$43,A20,'Farrugia M.'!$S$23:$S$43)</f>
        <v>0</v>
      </c>
      <c r="J20" s="156">
        <f>SUMIF('mag. 1'!$D$23:$D$43,A20,'mag. 1'!$S$23:$S$43)</f>
        <v>0</v>
      </c>
      <c r="K20" s="156">
        <f>SUMIF('Simone Grech'!$D$23:$D$43,A20,'Simone Grech'!$S$23:$S$43)</f>
        <v>0</v>
      </c>
      <c r="L20" s="156">
        <f>SUMIF('Camilleri N.'!$D$23:$D$43,A20,'Camilleri N.'!$S$23:$S$43)</f>
        <v>0</v>
      </c>
      <c r="M20" s="156">
        <f>SUMIF('J. Mifsud'!$D$23:$D$43,A20,'J. Mifsud'!$S$23:$S$43)</f>
        <v>0</v>
      </c>
      <c r="N20" s="156">
        <f>SUMIF('Clarke D.'!$D$23:$D$43,A20,'Clarke D.'!$S$23:$S$43)</f>
        <v>0</v>
      </c>
      <c r="O20" s="156">
        <f>SUMIF('Farrugia I.'!$D$23:$D$43,A20,'Farrugia I.'!$S$23:$S$43)</f>
        <v>0</v>
      </c>
      <c r="P20" s="156">
        <f>SUMIF('M. Vella'!$D$23:$D$43,A20,'M. Vella'!$S$23:$S$43)</f>
        <v>0</v>
      </c>
      <c r="Q20" s="156">
        <f>SUMIF('Stafrace Zammit C.'!$D$23:$D$43,A20,'Stafrace Zammit C.'!$S$23:$S$43)</f>
        <v>0</v>
      </c>
      <c r="R20" s="156">
        <f>SUMIF('mag. 2'!$D$23:$D$43,A20,'mag. 2'!$S$23:$S$43)</f>
        <v>0</v>
      </c>
      <c r="S20" s="156">
        <f>SUMIF('mag. 3'!$D$23:$D$43,A20,'mag. 3'!$S$23:$S$43)</f>
        <v>0</v>
      </c>
      <c r="T20" s="156">
        <f>SUMIF('Galea Sciberras N.'!$D$23:$D$43,A20,'Galea Sciberras N.'!$S$23:$S$43)</f>
        <v>0</v>
      </c>
      <c r="U20" s="156">
        <f>SUMIF('Bugeja A.'!$D$23:$D$43,A20,'Bugeja A.'!$S$23:$S$43)</f>
        <v>62</v>
      </c>
      <c r="V20" s="156">
        <f>SUMIF('Galea C.'!$D$23:$D$43,A20,'Galea C.'!$S$23:$S$43)</f>
        <v>0</v>
      </c>
      <c r="W20" s="156">
        <f>SUMIF('Frendo Dimech D.'!$D$23:$D$43,A20,'Frendo Dimech D.'!$S$23:$S$43)</f>
        <v>0</v>
      </c>
      <c r="X20" s="209">
        <f>SUMIF('Rachel Montebello'!$D$23:$D$43,A20,'Rachel Montebello'!$S$23:$S$43)</f>
        <v>0</v>
      </c>
      <c r="Y20" s="157">
        <f t="shared" si="0"/>
        <v>62</v>
      </c>
      <c r="Z20" s="198">
        <f t="shared" si="1"/>
        <v>0.005671942182782911</v>
      </c>
      <c r="AA20" s="199">
        <f>SUM(Y16:Y20)</f>
        <v>228</v>
      </c>
      <c r="AB20" s="160">
        <f>AA20/$Y$31</f>
        <v>0.020858109962491996</v>
      </c>
    </row>
    <row r="21" spans="1:28" ht="15.75" customHeight="1">
      <c r="A21" s="161" t="s">
        <v>39</v>
      </c>
      <c r="B21" s="141">
        <f>SUMIF('J. Demicoli'!$D$23:$D$43,A21,'J. Demicoli'!$S$23:$S$43)</f>
        <v>0</v>
      </c>
      <c r="C21" s="142">
        <f>SUMIF('Vella G.'!$D$23:$D$43,A21,'Vella G.'!$S$23:$S$43)</f>
        <v>0</v>
      </c>
      <c r="D21" s="142">
        <f>SUMIF('Depasquale F.'!$D$23:$D$43,A21,'Depasquale F.'!$S$23:$S$43)</f>
        <v>189</v>
      </c>
      <c r="E21" s="142">
        <f>SUMIF('Astrid-May Grima'!$D$23:$D$43,A21,'Astrid-May Grima'!$S$23:$S$43)</f>
        <v>0</v>
      </c>
      <c r="F21" s="142">
        <f>SUMIF('Farrugia Frendo C.'!$D$23:$D$43,A21,'Farrugia Frendo C.'!$S$23:$S$43)</f>
        <v>0</v>
      </c>
      <c r="G21" s="142">
        <f>SUMIF('Micallef Stafrace Y.'!$D$23:$D$43,A21,'Micallef Stafrace Y.'!$S$23:$S$43)</f>
        <v>0</v>
      </c>
      <c r="H21" s="142">
        <f>SUMIF('Demicoli A.'!$D$23:$D$43,A21,'Demicoli A.'!$S$23:$S$43)</f>
        <v>0</v>
      </c>
      <c r="I21" s="142">
        <f>SUMIF('Farrugia M.'!$D$23:$D$43,A21,'Farrugia M.'!$S$23:$S$43)</f>
        <v>0</v>
      </c>
      <c r="J21" s="142">
        <f>SUMIF('mag. 1'!$D$23:$D$43,A21,'mag. 1'!$S$23:$S$43)</f>
        <v>0</v>
      </c>
      <c r="K21" s="142">
        <f>SUMIF('Simone Grech'!$D$23:$D$43,A21,'Simone Grech'!$S$23:$S$43)</f>
        <v>0</v>
      </c>
      <c r="L21" s="142">
        <f>SUMIF('Camilleri N.'!$D$23:$D$43,A21,'Camilleri N.'!$S$23:$S$43)</f>
        <v>0</v>
      </c>
      <c r="M21" s="142">
        <f>SUMIF('J. Mifsud'!$D$23:$D$43,A21,'J. Mifsud'!$S$23:$S$43)</f>
        <v>0</v>
      </c>
      <c r="N21" s="142">
        <f>SUMIF('Clarke D.'!$D$23:$D$43,A21,'Clarke D.'!$S$23:$S$43)</f>
        <v>0</v>
      </c>
      <c r="O21" s="142">
        <f>SUMIF('Farrugia I.'!$D$23:$D$43,A21,'Farrugia I.'!$S$23:$S$43)</f>
        <v>0</v>
      </c>
      <c r="P21" s="142">
        <f>SUMIF('M. Vella'!$D$23:$D$43,A21,'M. Vella'!$S$23:$S$43)</f>
        <v>64</v>
      </c>
      <c r="Q21" s="142">
        <f>SUMIF('Stafrace Zammit C.'!$D$23:$D$43,A21,'Stafrace Zammit C.'!$S$23:$S$43)</f>
        <v>0</v>
      </c>
      <c r="R21" s="142">
        <f>SUMIF('mag. 2'!$D$23:$D$43,A21,'mag. 2'!$S$23:$S$43)</f>
        <v>0</v>
      </c>
      <c r="S21" s="142">
        <f>SUMIF('mag. 3'!$D$23:$D$43,A21,'mag. 3'!$S$23:$S$43)</f>
        <v>0</v>
      </c>
      <c r="T21" s="142">
        <f>SUMIF('Galea Sciberras N.'!$D$23:$D$43,A21,'Galea Sciberras N.'!$S$23:$S$43)</f>
        <v>0</v>
      </c>
      <c r="U21" s="142">
        <f>SUMIF('Bugeja A.'!$D$23:$D$43,A21,'Bugeja A.'!$S$23:$S$43)</f>
        <v>0</v>
      </c>
      <c r="V21" s="142">
        <f>SUMIF('Galea C.'!$D$23:$D$43,A21,'Galea C.'!$S$23:$S$43)</f>
        <v>0</v>
      </c>
      <c r="W21" s="142">
        <f>SUMIF('Frendo Dimech D.'!$D$23:$D$43,A21,'Frendo Dimech D.'!$S$23:$S$43)</f>
        <v>0</v>
      </c>
      <c r="X21" s="143">
        <f>SUMIF('Rachel Montebello'!$D$23:$D$43,A21,'Rachel Montebello'!$S$23:$S$43)</f>
        <v>7</v>
      </c>
      <c r="Y21" s="144">
        <f t="shared" si="0"/>
        <v>260</v>
      </c>
      <c r="Z21" s="190">
        <f t="shared" si="1"/>
        <v>0.023785563992315434</v>
      </c>
      <c r="AA21" s="191"/>
      <c r="AB21" s="147"/>
    </row>
    <row r="22" spans="1:28" ht="15.75" customHeight="1">
      <c r="A22" s="196" t="s">
        <v>40</v>
      </c>
      <c r="B22" s="155">
        <f>SUMIF('J. Demicoli'!$D$23:$D$43,A22,'J. Demicoli'!$S$23:$S$43)</f>
        <v>0</v>
      </c>
      <c r="C22" s="156">
        <f>SUMIF('Vella G.'!$D$23:$D$43,A22,'Vella G.'!$S$23:$S$43)</f>
        <v>0</v>
      </c>
      <c r="D22" s="156">
        <f>SUMIF('Depasquale F.'!$D$23:$D$43,A22,'Depasquale F.'!$S$23:$S$43)</f>
        <v>0</v>
      </c>
      <c r="E22" s="156">
        <f>SUMIF('Astrid-May Grima'!$D$23:$D$43,A22,'Astrid-May Grima'!$S$23:$S$43)</f>
        <v>0</v>
      </c>
      <c r="F22" s="156">
        <f>SUMIF('Farrugia Frendo C.'!$D$23:$D$43,A22,'Farrugia Frendo C.'!$S$23:$S$43)</f>
        <v>22</v>
      </c>
      <c r="G22" s="156">
        <f>SUMIF('Micallef Stafrace Y.'!$D$23:$D$43,A22,'Micallef Stafrace Y.'!$S$23:$S$43)</f>
        <v>197</v>
      </c>
      <c r="H22" s="156">
        <f>SUMIF('Demicoli A.'!$D$23:$D$43,A22,'Demicoli A.'!$S$23:$S$43)</f>
        <v>0</v>
      </c>
      <c r="I22" s="156">
        <f>SUMIF('Farrugia M.'!$D$23:$D$43,A22,'Farrugia M.'!$S$23:$S$43)</f>
        <v>0</v>
      </c>
      <c r="J22" s="156">
        <f>SUMIF('mag. 1'!$D$23:$D$43,A22,'mag. 1'!$S$23:$S$43)</f>
        <v>0</v>
      </c>
      <c r="K22" s="156">
        <f>SUMIF('Simone Grech'!$D$23:$D$43,A22,'Simone Grech'!$S$23:$S$43)</f>
        <v>131</v>
      </c>
      <c r="L22" s="156">
        <f>SUMIF('Camilleri N.'!$D$23:$D$43,A22,'Camilleri N.'!$S$23:$S$43)</f>
        <v>0</v>
      </c>
      <c r="M22" s="156">
        <f>SUMIF('J. Mifsud'!$D$23:$D$43,A22,'J. Mifsud'!$S$23:$S$43)</f>
        <v>1</v>
      </c>
      <c r="N22" s="156">
        <f>SUMIF('Clarke D.'!$D$23:$D$43,A22,'Clarke D.'!$S$23:$S$43)</f>
        <v>0</v>
      </c>
      <c r="O22" s="156">
        <f>SUMIF('Farrugia I.'!$D$23:$D$43,A22,'Farrugia I.'!$S$23:$S$43)</f>
        <v>0</v>
      </c>
      <c r="P22" s="156">
        <f>SUMIF('M. Vella'!$D$23:$D$43,A22,'M. Vella'!$S$23:$S$43)</f>
        <v>14</v>
      </c>
      <c r="Q22" s="156">
        <f>SUMIF('Stafrace Zammit C.'!$D$23:$D$43,A22,'Stafrace Zammit C.'!$S$23:$S$43)</f>
        <v>39</v>
      </c>
      <c r="R22" s="156">
        <f>SUMIF('mag. 2'!$D$23:$D$43,A22,'mag. 2'!$S$23:$S$43)</f>
        <v>0</v>
      </c>
      <c r="S22" s="156">
        <f>SUMIF('mag. 3'!$D$23:$D$43,A22,'mag. 3'!$S$23:$S$43)</f>
        <v>0</v>
      </c>
      <c r="T22" s="156">
        <f>SUMIF('Galea Sciberras N.'!$D$23:$D$43,A22,'Galea Sciberras N.'!$S$23:$S$43)</f>
        <v>0</v>
      </c>
      <c r="U22" s="156">
        <f>SUMIF('Bugeja A.'!$D$23:$D$43,A22,'Bugeja A.'!$S$23:$S$43)</f>
        <v>0</v>
      </c>
      <c r="V22" s="156">
        <f>SUMIF('Galea C.'!$D$23:$D$43,A22,'Galea C.'!$S$23:$S$43)</f>
        <v>0</v>
      </c>
      <c r="W22" s="156">
        <f>SUMIF('Frendo Dimech D.'!$D$23:$D$43,A22,'Frendo Dimech D.'!$S$23:$S$43)</f>
        <v>0</v>
      </c>
      <c r="X22" s="209">
        <f>SUMIF('Rachel Montebello'!$D$23:$D$43,A22,'Rachel Montebello'!$S$23:$S$43)</f>
        <v>0</v>
      </c>
      <c r="Y22" s="157">
        <f t="shared" si="0"/>
        <v>404</v>
      </c>
      <c r="Z22" s="198">
        <f t="shared" si="1"/>
        <v>0.0369591071265209</v>
      </c>
      <c r="AA22" s="199">
        <f>SUM(Y21:Y22)</f>
        <v>664</v>
      </c>
      <c r="AB22" s="160">
        <f aca="true" t="shared" si="2" ref="AB22:AB30">AA22/$Y$31</f>
        <v>0.06074467111883634</v>
      </c>
    </row>
    <row r="23" spans="1:28" ht="15.75" customHeight="1">
      <c r="A23" s="161" t="s">
        <v>20</v>
      </c>
      <c r="B23" s="162">
        <f>SUMIF('J. Demicoli'!$D$23:$D$43,A23,'J. Demicoli'!$S$23:$S$43)</f>
        <v>29</v>
      </c>
      <c r="C23" s="163">
        <f>SUMIF('Vella G.'!$D$23:$D$43,A23,'Vella G.'!$S$23:$S$43)</f>
        <v>0</v>
      </c>
      <c r="D23" s="163">
        <f>SUMIF('Depasquale F.'!$D$23:$D$43,A23,'Depasquale F.'!$S$23:$S$43)</f>
        <v>0</v>
      </c>
      <c r="E23" s="163">
        <f>SUMIF('Astrid-May Grima'!$D$23:$D$43,A23,'Astrid-May Grima'!$S$23:$S$43)</f>
        <v>0</v>
      </c>
      <c r="F23" s="163">
        <f>SUMIF('Farrugia Frendo C.'!$D$23:$D$43,A23,'Farrugia Frendo C.'!$S$23:$S$43)</f>
        <v>740</v>
      </c>
      <c r="G23" s="163">
        <f>SUMIF('Micallef Stafrace Y.'!$D$23:$D$43,A23,'Micallef Stafrace Y.'!$S$23:$S$43)</f>
        <v>65</v>
      </c>
      <c r="H23" s="163">
        <f>SUMIF('Demicoli A.'!$D$23:$D$43,A23,'Demicoli A.'!$S$23:$S$43)</f>
        <v>409</v>
      </c>
      <c r="I23" s="163">
        <f>SUMIF('Farrugia M.'!$D$23:$D$43,A23,'Farrugia M.'!$S$23:$S$43)</f>
        <v>0</v>
      </c>
      <c r="J23" s="163">
        <f>SUMIF('mag. 1'!$D$23:$D$43,A23,'mag. 1'!$S$23:$S$43)</f>
        <v>0</v>
      </c>
      <c r="K23" s="163">
        <f>SUMIF('Simone Grech'!$D$23:$D$43,A23,'Simone Grech'!$S$23:$S$43)</f>
        <v>298</v>
      </c>
      <c r="L23" s="163">
        <f>SUMIF('Camilleri N.'!$D$23:$D$43,A23,'Camilleri N.'!$S$23:$S$43)</f>
        <v>0</v>
      </c>
      <c r="M23" s="163">
        <f>SUMIF('J. Mifsud'!$D$23:$D$43,A23,'J. Mifsud'!$S$23:$S$43)</f>
        <v>49</v>
      </c>
      <c r="N23" s="163">
        <f>SUMIF('Clarke D.'!$D$23:$D$43,A23,'Clarke D.'!$S$23:$S$43)</f>
        <v>2</v>
      </c>
      <c r="O23" s="163">
        <f>SUMIF('Farrugia I.'!$D$23:$D$43,A23,'Farrugia I.'!$S$23:$S$43)</f>
        <v>248</v>
      </c>
      <c r="P23" s="163">
        <f>SUMIF('M. Vella'!$D$23:$D$43,A23,'M. Vella'!$S$23:$S$43)</f>
        <v>40</v>
      </c>
      <c r="Q23" s="163">
        <f>SUMIF('Stafrace Zammit C.'!$D$23:$D$43,A23,'Stafrace Zammit C.'!$S$23:$S$43)</f>
        <v>472</v>
      </c>
      <c r="R23" s="163">
        <f>SUMIF('mag. 2'!$D$23:$D$43,A23,'mag. 2'!$S$23:$S$43)</f>
        <v>0</v>
      </c>
      <c r="S23" s="163">
        <f>SUMIF('mag. 3'!$D$23:$D$43,A23,'mag. 3'!$S$23:$S$43)</f>
        <v>0</v>
      </c>
      <c r="T23" s="163">
        <f>SUMIF('Galea Sciberras N.'!$D$23:$D$43,A23,'Galea Sciberras N.'!$S$23:$S$43)</f>
        <v>49</v>
      </c>
      <c r="U23" s="163">
        <f>SUMIF('Bugeja A.'!$D$23:$D$43,A23,'Bugeja A.'!$S$23:$S$43)</f>
        <v>242</v>
      </c>
      <c r="V23" s="163">
        <f>SUMIF('Galea C.'!$D$23:$D$43,A23,'Galea C.'!$S$23:$S$43)</f>
        <v>184</v>
      </c>
      <c r="W23" s="163">
        <f>SUMIF('Frendo Dimech D.'!$D$23:$D$43,A23,'Frendo Dimech D.'!$S$23:$S$43)</f>
        <v>40</v>
      </c>
      <c r="X23" s="210">
        <f>SUMIF('Rachel Montebello'!$D$23:$D$43,A23,'Rachel Montebello'!$S$23:$S$43)</f>
        <v>33</v>
      </c>
      <c r="Y23" s="144">
        <f t="shared" si="0"/>
        <v>2900</v>
      </c>
      <c r="Z23" s="200">
        <f t="shared" si="1"/>
        <v>0.26530052145274907</v>
      </c>
      <c r="AA23" s="201">
        <f aca="true" t="shared" si="3" ref="AA23:AA30">SUM(Y23)</f>
        <v>2900</v>
      </c>
      <c r="AB23" s="167">
        <f t="shared" si="2"/>
        <v>0.26530052145274907</v>
      </c>
    </row>
    <row r="24" spans="1:28" ht="15.75" customHeight="1">
      <c r="A24" s="161" t="s">
        <v>63</v>
      </c>
      <c r="B24" s="162">
        <f>SUMIF('J. Demicoli'!$D$23:$D$43,A24,'J. Demicoli'!$S$23:$S$43)</f>
        <v>0</v>
      </c>
      <c r="C24" s="163">
        <f>SUMIF('Vella G.'!$D$23:$D$43,A24,'Vella G.'!$S$23:$S$43)</f>
        <v>0</v>
      </c>
      <c r="D24" s="163">
        <f>SUMIF('Depasquale F.'!$D$23:$D$43,A24,'Depasquale F.'!$S$23:$S$43)</f>
        <v>0</v>
      </c>
      <c r="E24" s="163">
        <f>SUMIF('Astrid-May Grima'!$D$23:$D$43,A24,'Astrid-May Grima'!$S$23:$S$43)</f>
        <v>0</v>
      </c>
      <c r="F24" s="163">
        <f>SUMIF('Farrugia Frendo C.'!$D$23:$D$43,A24,'Farrugia Frendo C.'!$S$23:$S$43)</f>
        <v>0</v>
      </c>
      <c r="G24" s="163">
        <f>SUMIF('Micallef Stafrace Y.'!$D$23:$D$43,A24,'Micallef Stafrace Y.'!$S$23:$S$43)</f>
        <v>4</v>
      </c>
      <c r="H24" s="163">
        <f>SUMIF('Demicoli A.'!$D$23:$D$43,A24,'Demicoli A.'!$S$23:$S$43)</f>
        <v>0</v>
      </c>
      <c r="I24" s="163">
        <f>SUMIF('Farrugia M.'!$D$23:$D$43,A24,'Farrugia M.'!$S$23:$S$43)</f>
        <v>0</v>
      </c>
      <c r="J24" s="163">
        <f>SUMIF('mag. 1'!$D$23:$D$43,A24,'mag. 1'!$S$23:$S$43)</f>
        <v>0</v>
      </c>
      <c r="K24" s="163">
        <f>SUMIF('Simone Grech'!$D$23:$D$43,A24,'Simone Grech'!$S$23:$S$43)</f>
        <v>0</v>
      </c>
      <c r="L24" s="163">
        <f>SUMIF('Camilleri N.'!$D$23:$D$43,A24,'Camilleri N.'!$S$23:$S$43)</f>
        <v>0</v>
      </c>
      <c r="M24" s="163">
        <f>SUMIF('J. Mifsud'!$D$23:$D$43,A24,'J. Mifsud'!$S$23:$S$43)</f>
        <v>0</v>
      </c>
      <c r="N24" s="163">
        <f>SUMIF('Clarke D.'!$D$23:$D$43,A24,'Clarke D.'!$S$23:$S$43)</f>
        <v>19</v>
      </c>
      <c r="O24" s="163">
        <f>SUMIF('Farrugia I.'!$D$23:$D$43,A24,'Farrugia I.'!$S$23:$S$43)</f>
        <v>0</v>
      </c>
      <c r="P24" s="163">
        <f>SUMIF('M. Vella'!$D$23:$D$43,A24,'M. Vella'!$S$23:$S$43)</f>
        <v>0</v>
      </c>
      <c r="Q24" s="163">
        <f>SUMIF('Stafrace Zammit C.'!$D$23:$D$43,A24,'Stafrace Zammit C.'!$S$23:$S$43)</f>
        <v>0</v>
      </c>
      <c r="R24" s="163">
        <f>SUMIF('mag. 2'!$D$23:$D$43,A24,'mag. 2'!$S$23:$S$43)</f>
        <v>0</v>
      </c>
      <c r="S24" s="163">
        <f>SUMIF('mag. 3'!$D$23:$D$43,A24,'mag. 3'!$S$23:$S$43)</f>
        <v>0</v>
      </c>
      <c r="T24" s="163">
        <f>SUMIF('Galea Sciberras N.'!$D$23:$D$43,A24,'Galea Sciberras N.'!$S$23:$S$43)</f>
        <v>0</v>
      </c>
      <c r="U24" s="163">
        <f>SUMIF('Bugeja A.'!$D$23:$D$43,A24,'Bugeja A.'!$S$23:$S$43)</f>
        <v>0</v>
      </c>
      <c r="V24" s="163">
        <f>SUMIF('Galea C.'!$D$23:$D$43,A24,'Galea C.'!$S$23:$S$43)</f>
        <v>0</v>
      </c>
      <c r="W24" s="163">
        <f>SUMIF('Frendo Dimech D.'!$D$23:$D$43,A24,'Frendo Dimech D.'!$S$23:$S$43)</f>
        <v>0</v>
      </c>
      <c r="X24" s="210">
        <f>SUMIF('Rachel Montebello'!$D$23:$D$43,A24,'Rachel Montebello'!$S$23:$S$43)</f>
        <v>0</v>
      </c>
      <c r="Y24" s="144">
        <f t="shared" si="0"/>
        <v>23</v>
      </c>
      <c r="Z24" s="200">
        <f t="shared" si="1"/>
        <v>0.002104107583935596</v>
      </c>
      <c r="AA24" s="201">
        <f t="shared" si="3"/>
        <v>23</v>
      </c>
      <c r="AB24" s="167">
        <f t="shared" si="2"/>
        <v>0.002104107583935596</v>
      </c>
    </row>
    <row r="25" spans="1:28" ht="15.75" customHeight="1">
      <c r="A25" s="161" t="s">
        <v>64</v>
      </c>
      <c r="B25" s="162">
        <f>SUMIF('J. Demicoli'!$D$23:$D$43,A25,'J. Demicoli'!$S$23:$S$43)</f>
        <v>0</v>
      </c>
      <c r="C25" s="163">
        <f>SUMIF('Vella G.'!$D$23:$D$43,A25,'Vella G.'!$S$23:$S$43)</f>
        <v>0</v>
      </c>
      <c r="D25" s="163">
        <f>SUMIF('Depasquale F.'!$D$23:$D$43,A25,'Depasquale F.'!$S$23:$S$43)</f>
        <v>0</v>
      </c>
      <c r="E25" s="163">
        <f>SUMIF('Astrid-May Grima'!$D$23:$D$43,A25,'Astrid-May Grima'!$S$23:$S$43)</f>
        <v>61</v>
      </c>
      <c r="F25" s="163">
        <f>SUMIF('Farrugia Frendo C.'!$D$23:$D$43,A25,'Farrugia Frendo C.'!$S$23:$S$43)</f>
        <v>0</v>
      </c>
      <c r="G25" s="163">
        <f>SUMIF('Micallef Stafrace Y.'!$D$23:$D$43,A25,'Micallef Stafrace Y.'!$S$23:$S$43)</f>
        <v>0</v>
      </c>
      <c r="H25" s="163">
        <f>SUMIF('Demicoli A.'!$D$23:$D$43,A25,'Demicoli A.'!$S$23:$S$43)</f>
        <v>0</v>
      </c>
      <c r="I25" s="163">
        <f>SUMIF('Farrugia M.'!$D$23:$D$43,A25,'Farrugia M.'!$S$23:$S$43)</f>
        <v>0</v>
      </c>
      <c r="J25" s="163">
        <f>SUMIF('mag. 1'!$D$23:$D$43,A25,'mag. 1'!$S$23:$S$43)</f>
        <v>0</v>
      </c>
      <c r="K25" s="163">
        <f>SUMIF('Simone Grech'!$D$23:$D$43,A25,'Simone Grech'!$S$23:$S$43)</f>
        <v>0</v>
      </c>
      <c r="L25" s="163">
        <f>SUMIF('Camilleri N.'!$D$23:$D$43,A25,'Camilleri N.'!$S$23:$S$43)</f>
        <v>0</v>
      </c>
      <c r="M25" s="163">
        <f>SUMIF('J. Mifsud'!$D$23:$D$43,A25,'J. Mifsud'!$S$23:$S$43)</f>
        <v>0</v>
      </c>
      <c r="N25" s="163">
        <f>SUMIF('Clarke D.'!$D$23:$D$43,A25,'Clarke D.'!$S$23:$S$43)</f>
        <v>0</v>
      </c>
      <c r="O25" s="163">
        <f>SUMIF('Farrugia I.'!$D$23:$D$43,A25,'Farrugia I.'!$S$23:$S$43)</f>
        <v>0</v>
      </c>
      <c r="P25" s="163">
        <f>SUMIF('M. Vella'!$D$23:$D$43,A25,'M. Vella'!$S$23:$S$43)</f>
        <v>0</v>
      </c>
      <c r="Q25" s="163">
        <f>SUMIF('Stafrace Zammit C.'!$D$23:$D$43,A25,'Stafrace Zammit C.'!$S$23:$S$43)</f>
        <v>1</v>
      </c>
      <c r="R25" s="163">
        <f>SUMIF('mag. 2'!$D$23:$D$43,A25,'mag. 2'!$S$23:$S$43)</f>
        <v>0</v>
      </c>
      <c r="S25" s="163">
        <f>SUMIF('mag. 3'!$D$23:$D$43,A25,'mag. 3'!$S$23:$S$43)</f>
        <v>0</v>
      </c>
      <c r="T25" s="163">
        <f>SUMIF('Galea Sciberras N.'!$D$23:$D$43,A25,'Galea Sciberras N.'!$S$23:$S$43)</f>
        <v>0</v>
      </c>
      <c r="U25" s="163">
        <f>SUMIF('Bugeja A.'!$D$23:$D$43,A25,'Bugeja A.'!$S$23:$S$43)</f>
        <v>0</v>
      </c>
      <c r="V25" s="163">
        <f>SUMIF('Galea C.'!$D$23:$D$43,A25,'Galea C.'!$S$23:$S$43)</f>
        <v>0</v>
      </c>
      <c r="W25" s="163">
        <f>SUMIF('Frendo Dimech D.'!$D$23:$D$43,A25,'Frendo Dimech D.'!$S$23:$S$43)</f>
        <v>0</v>
      </c>
      <c r="X25" s="210">
        <f>SUMIF('Rachel Montebello'!$D$23:$D$43,A25,'Rachel Montebello'!$S$23:$S$43)</f>
        <v>0</v>
      </c>
      <c r="Y25" s="144">
        <f t="shared" si="0"/>
        <v>62</v>
      </c>
      <c r="Z25" s="200">
        <f t="shared" si="1"/>
        <v>0.005671942182782911</v>
      </c>
      <c r="AA25" s="201">
        <f t="shared" si="3"/>
        <v>62</v>
      </c>
      <c r="AB25" s="167">
        <f t="shared" si="2"/>
        <v>0.005671942182782911</v>
      </c>
    </row>
    <row r="26" spans="1:28" ht="15.75" customHeight="1">
      <c r="A26" s="161" t="s">
        <v>65</v>
      </c>
      <c r="B26" s="162">
        <f>SUMIF('J. Demicoli'!$D$23:$D$43,A26,'J. Demicoli'!$S$23:$S$43)</f>
        <v>0</v>
      </c>
      <c r="C26" s="163">
        <f>SUMIF('Vella G.'!$D$23:$D$43,A26,'Vella G.'!$S$23:$S$43)</f>
        <v>0</v>
      </c>
      <c r="D26" s="163">
        <f>SUMIF('Depasquale F.'!$D$23:$D$43,A26,'Depasquale F.'!$S$23:$S$43)</f>
        <v>0</v>
      </c>
      <c r="E26" s="163">
        <f>SUMIF('Astrid-May Grima'!$D$23:$D$43,A26,'Astrid-May Grima'!$S$23:$S$43)</f>
        <v>295</v>
      </c>
      <c r="F26" s="163">
        <f>SUMIF('Farrugia Frendo C.'!$D$23:$D$43,A26,'Farrugia Frendo C.'!$S$23:$S$43)</f>
        <v>0</v>
      </c>
      <c r="G26" s="163">
        <f>SUMIF('Micallef Stafrace Y.'!$D$23:$D$43,A26,'Micallef Stafrace Y.'!$S$23:$S$43)</f>
        <v>0</v>
      </c>
      <c r="H26" s="163">
        <f>SUMIF('Demicoli A.'!$D$23:$D$43,A26,'Demicoli A.'!$S$23:$S$43)</f>
        <v>8</v>
      </c>
      <c r="I26" s="163">
        <f>SUMIF('Farrugia M.'!$D$23:$D$43,A26,'Farrugia M.'!$S$23:$S$43)</f>
        <v>0</v>
      </c>
      <c r="J26" s="163">
        <f>SUMIF('mag. 1'!$D$23:$D$43,A26,'mag. 1'!$S$23:$S$43)</f>
        <v>0</v>
      </c>
      <c r="K26" s="163">
        <f>SUMIF('Simone Grech'!$D$23:$D$43,A26,'Simone Grech'!$S$23:$S$43)</f>
        <v>0</v>
      </c>
      <c r="L26" s="163">
        <f>SUMIF('Camilleri N.'!$D$23:$D$43,A26,'Camilleri N.'!$S$23:$S$43)</f>
        <v>0</v>
      </c>
      <c r="M26" s="163">
        <f>SUMIF('J. Mifsud'!$D$23:$D$43,A26,'J. Mifsud'!$S$23:$S$43)</f>
        <v>0</v>
      </c>
      <c r="N26" s="163">
        <f>SUMIF('Clarke D.'!$D$23:$D$43,A26,'Clarke D.'!$S$23:$S$43)</f>
        <v>0</v>
      </c>
      <c r="O26" s="163">
        <f>SUMIF('Farrugia I.'!$D$23:$D$43,A26,'Farrugia I.'!$S$23:$S$43)</f>
        <v>0</v>
      </c>
      <c r="P26" s="163">
        <f>SUMIF('M. Vella'!$D$23:$D$43,A26,'M. Vella'!$S$23:$S$43)</f>
        <v>0</v>
      </c>
      <c r="Q26" s="163">
        <f>SUMIF('Stafrace Zammit C.'!$D$23:$D$43,A26,'Stafrace Zammit C.'!$S$23:$S$43)</f>
        <v>0</v>
      </c>
      <c r="R26" s="163">
        <f>SUMIF('mag. 2'!$D$23:$D$43,A26,'mag. 2'!$S$23:$S$43)</f>
        <v>0</v>
      </c>
      <c r="S26" s="163">
        <f>SUMIF('mag. 3'!$D$23:$D$43,A26,'mag. 3'!$S$23:$S$43)</f>
        <v>0</v>
      </c>
      <c r="T26" s="163">
        <f>SUMIF('Galea Sciberras N.'!$D$23:$D$43,A26,'Galea Sciberras N.'!$S$23:$S$43)</f>
        <v>0</v>
      </c>
      <c r="U26" s="163">
        <f>SUMIF('Bugeja A.'!$D$23:$D$43,A26,'Bugeja A.'!$S$23:$S$43)</f>
        <v>0</v>
      </c>
      <c r="V26" s="163">
        <f>SUMIF('Galea C.'!$D$23:$D$43,A26,'Galea C.'!$S$23:$S$43)</f>
        <v>0</v>
      </c>
      <c r="W26" s="163">
        <f>SUMIF('Frendo Dimech D.'!$D$23:$D$43,A26,'Frendo Dimech D.'!$S$23:$S$43)</f>
        <v>0</v>
      </c>
      <c r="X26" s="210">
        <f>SUMIF('Rachel Montebello'!$D$23:$D$43,A26,'Rachel Montebello'!$S$23:$S$43)</f>
        <v>0</v>
      </c>
      <c r="Y26" s="144">
        <f t="shared" si="0"/>
        <v>303</v>
      </c>
      <c r="Z26" s="200">
        <f t="shared" si="1"/>
        <v>0.02771933034489068</v>
      </c>
      <c r="AA26" s="201">
        <f t="shared" si="3"/>
        <v>303</v>
      </c>
      <c r="AB26" s="167">
        <f t="shared" si="2"/>
        <v>0.02771933034489068</v>
      </c>
    </row>
    <row r="27" spans="1:28" ht="15.75" customHeight="1">
      <c r="A27" s="202" t="s">
        <v>130</v>
      </c>
      <c r="B27" s="162">
        <f>SUMIF('J. Demicoli'!$D$23:$D$44,A27,'J. Demicoli'!$S$23:$S$44)</f>
        <v>0</v>
      </c>
      <c r="C27" s="163">
        <f>SUMIF('Vella G.'!$D$23:$D$43,A27,'Vella G.'!$S$23:$S$43)</f>
        <v>0</v>
      </c>
      <c r="D27" s="163">
        <f>SUMIF('Depasquale F.'!$D$23:$D$44,A27,'Depasquale F.'!$S$23:$S$44)</f>
        <v>0</v>
      </c>
      <c r="E27" s="163">
        <f>SUMIF('Astrid-May Grima'!$D$23:$D$44,A27,'Astrid-May Grima'!$S$23:$S$44)</f>
        <v>0</v>
      </c>
      <c r="F27" s="163">
        <f>SUMIF('Farrugia Frendo C.'!$D$23:$D$44,A27,'Farrugia Frendo C.'!$S$23:$S$44)</f>
        <v>0</v>
      </c>
      <c r="G27" s="163">
        <f>SUMIF('Micallef Stafrace Y.'!$D$23:$D$44,A27,'Micallef Stafrace Y.'!$S$23:$S$44)</f>
        <v>0</v>
      </c>
      <c r="H27" s="163">
        <f>SUMIF('Demicoli A.'!$D$23:$D$44,A27,'Demicoli A.'!$S$23:$S$44)</f>
        <v>0</v>
      </c>
      <c r="I27" s="163">
        <f>SUMIF('Farrugia M.'!$D$23:$D$44,A27,'Farrugia M.'!$S$23:$S$44)</f>
        <v>0</v>
      </c>
      <c r="J27" s="163">
        <f>SUMIF('mag. 1'!$D$23:$D$44,A27,'mag. 1'!$S$23:$S$44)</f>
        <v>0</v>
      </c>
      <c r="K27" s="163">
        <f>SUMIF('Simone Grech'!$D$23:$D$44,A27,'Simone Grech'!$S$23:$S$44)</f>
        <v>0</v>
      </c>
      <c r="L27" s="163">
        <f>SUMIF('Camilleri N.'!$D$23:$D$44,A27,'Camilleri N.'!$S$23:$S$44)</f>
        <v>0</v>
      </c>
      <c r="M27" s="163">
        <f>SUMIF('J. Mifsud'!$D$23:$D$44,A27,'J. Mifsud'!$S$23:$S$44)</f>
        <v>0</v>
      </c>
      <c r="N27" s="163">
        <f>SUMIF('Clarke D.'!$D$23:$D$44,A27,'Clarke D.'!$S$23:$S$44)</f>
        <v>0</v>
      </c>
      <c r="O27" s="163">
        <f>SUMIF('Farrugia I.'!$D$23:$D$44,A27,'Farrugia I.'!$S$23:$S$44)</f>
        <v>0</v>
      </c>
      <c r="P27" s="163">
        <f>SUMIF('M. Vella'!$D$29:$D$50,A27,'M. Vella'!$S$29:$S$50)</f>
        <v>0</v>
      </c>
      <c r="Q27" s="163">
        <f>SUMIF('Stafrace Zammit C.'!$D$23:$D$44,A27,'Stafrace Zammit C.'!$S$23:$S$44)</f>
        <v>2</v>
      </c>
      <c r="R27" s="163">
        <f>SUMIF('mag. 2'!$D$23:$D$44,A27,'mag. 2'!$S$23:$S$44)</f>
        <v>0</v>
      </c>
      <c r="S27" s="163">
        <f>SUMIF('mag. 3'!$D$23:$D$44,A27,'mag. 3'!$S$23:$S$44)</f>
        <v>0</v>
      </c>
      <c r="T27" s="163">
        <f>SUMIF('Galea Sciberras N.'!$D$23:$D$43,A27,'Galea Sciberras N.'!$S$23:$S$43)</f>
        <v>0</v>
      </c>
      <c r="U27" s="163">
        <f>SUMIF('Bugeja A.'!$D$23:$D$43,A27,'Bugeja A.'!$S$23:$S$43)</f>
        <v>0</v>
      </c>
      <c r="V27" s="163">
        <f>SUMIF('Galea C.'!$D$23:$D$43,A27,'Galea C.'!$S$23:$S$43)</f>
        <v>0</v>
      </c>
      <c r="W27" s="163">
        <f>SUMIF('Frendo Dimech D.'!$D$23:$D$43,A27,'Frendo Dimech D.'!$S$23:$S$43)</f>
        <v>0</v>
      </c>
      <c r="X27" s="210">
        <f>SUMIF('Rachel Montebello'!$D$23:$D$43,A27,'Rachel Montebello'!$S$23:$S$43)</f>
        <v>0</v>
      </c>
      <c r="Y27" s="164">
        <f t="shared" si="0"/>
        <v>2</v>
      </c>
      <c r="Z27" s="200">
        <f>Y27/$Y$31</f>
        <v>0.00018296587686396487</v>
      </c>
      <c r="AA27" s="201">
        <f t="shared" si="3"/>
        <v>2</v>
      </c>
      <c r="AB27" s="167">
        <f t="shared" si="2"/>
        <v>0.00018296587686396487</v>
      </c>
    </row>
    <row r="28" spans="1:28" ht="15.75" customHeight="1">
      <c r="A28" s="202" t="s">
        <v>131</v>
      </c>
      <c r="B28" s="162">
        <f>SUMIF('J. Demicoli'!$D$23:$D$44,A28,'J. Demicoli'!$S$23:$S$44)</f>
        <v>0</v>
      </c>
      <c r="C28" s="163">
        <f>SUMIF('Vella G.'!$D$23:$D$43,A28,'Vella G.'!$S$23:$S$43)</f>
        <v>0</v>
      </c>
      <c r="D28" s="163">
        <f>SUMIF('Depasquale F.'!$D$23:$D$44,A28,'Depasquale F.'!$S$23:$S$44)</f>
        <v>0</v>
      </c>
      <c r="E28" s="163">
        <f>SUMIF('Astrid-May Grima'!$D$23:$D$44,A28,'Astrid-May Grima'!$S$23:$S$44)</f>
        <v>0</v>
      </c>
      <c r="F28" s="163">
        <f>SUMIF('Farrugia Frendo C.'!$D$23:$D$44,A28,'Farrugia Frendo C.'!$S$23:$S$44)</f>
        <v>0</v>
      </c>
      <c r="G28" s="163">
        <f>SUMIF('Micallef Stafrace Y.'!$D$23:$D$44,A28,'Micallef Stafrace Y.'!$S$23:$S$44)</f>
        <v>0</v>
      </c>
      <c r="H28" s="163">
        <f>SUMIF('Demicoli A.'!$D$23:$D$44,A28,'Demicoli A.'!$S$23:$S$44)</f>
        <v>0</v>
      </c>
      <c r="I28" s="163">
        <f>SUMIF('Farrugia M.'!$D$23:$D$44,A28,'Farrugia M.'!$S$23:$S$44)</f>
        <v>0</v>
      </c>
      <c r="J28" s="163">
        <f>SUMIF('mag. 1'!$D$23:$D$44,A28,'mag. 1'!$S$23:$S$44)</f>
        <v>0</v>
      </c>
      <c r="K28" s="163">
        <f>SUMIF('Simone Grech'!$D$23:$D$44,A28,'Simone Grech'!$S$23:$S$44)</f>
        <v>0</v>
      </c>
      <c r="L28" s="163">
        <f>SUMIF('Camilleri N.'!$D$23:$D$44,A28,'Camilleri N.'!$S$23:$S$44)</f>
        <v>0</v>
      </c>
      <c r="M28" s="163">
        <f>SUMIF('J. Mifsud'!$D$23:$D$44,A28,'J. Mifsud'!$S$23:$S$44)</f>
        <v>0</v>
      </c>
      <c r="N28" s="163">
        <f>SUMIF('Clarke D.'!$D$23:$D$44,A28,'Clarke D.'!$S$23:$S$44)</f>
        <v>0</v>
      </c>
      <c r="O28" s="163">
        <f>SUMIF('Farrugia I.'!$D$23:$D$44,A28,'Farrugia I.'!$S$23:$S$44)</f>
        <v>0</v>
      </c>
      <c r="P28" s="163">
        <f>SUMIF('M. Vella'!$D$29:$D$50,A28,'M. Vella'!$S$29:$S$50)</f>
        <v>0</v>
      </c>
      <c r="Q28" s="163">
        <f>SUMIF('Stafrace Zammit C.'!$D$23:$D$44,A28,'Stafrace Zammit C.'!$S$23:$S$44)</f>
        <v>0</v>
      </c>
      <c r="R28" s="163">
        <f>SUMIF('mag. 2'!$D$23:$D$44,A28,'mag. 2'!$S$23:$S$44)</f>
        <v>0</v>
      </c>
      <c r="S28" s="163">
        <f>SUMIF('mag. 3'!$D$23:$D$44,A28,'mag. 3'!$S$23:$S$44)</f>
        <v>0</v>
      </c>
      <c r="T28" s="163">
        <f>SUMIF('Galea Sciberras N.'!$D$23:$D$43,A28,'Galea Sciberras N.'!$S$23:$S$43)</f>
        <v>0</v>
      </c>
      <c r="U28" s="163">
        <f>SUMIF('Bugeja A.'!$D$23:$D$43,A28,'Bugeja A.'!$S$23:$S$43)</f>
        <v>0</v>
      </c>
      <c r="V28" s="163">
        <f>SUMIF('Galea C.'!$D$23:$D$43,A28,'Galea C.'!$S$23:$S$43)</f>
        <v>0</v>
      </c>
      <c r="W28" s="163">
        <f>SUMIF('Frendo Dimech D.'!$D$23:$D$43,A28,'Frendo Dimech D.'!$S$23:$S$43)</f>
        <v>0</v>
      </c>
      <c r="X28" s="210">
        <f>SUMIF('Rachel Montebello'!$D$23:$D$43,A28,'Rachel Montebello'!$S$23:$S$43)</f>
        <v>0</v>
      </c>
      <c r="Y28" s="164">
        <f t="shared" si="0"/>
        <v>0</v>
      </c>
      <c r="Z28" s="165">
        <f>Y28/$Y$31</f>
        <v>0</v>
      </c>
      <c r="AA28" s="201">
        <f t="shared" si="3"/>
        <v>0</v>
      </c>
      <c r="AB28" s="167">
        <f t="shared" si="2"/>
        <v>0</v>
      </c>
    </row>
    <row r="29" spans="1:28" ht="15.75" customHeight="1">
      <c r="A29" s="202" t="s">
        <v>132</v>
      </c>
      <c r="B29" s="162">
        <f>SUMIF('J. Demicoli'!$D$23:$D$44,A29,'J. Demicoli'!$S$23:$S$44)</f>
        <v>0</v>
      </c>
      <c r="C29" s="163">
        <f>SUMIF('Vella G.'!$D$23:$D$43,A29,'Vella G.'!$S$23:$S$43)</f>
        <v>0</v>
      </c>
      <c r="D29" s="163">
        <f>SUMIF('Depasquale F.'!$D$23:$D$44,A29,'Depasquale F.'!$S$23:$S$44)</f>
        <v>0</v>
      </c>
      <c r="E29" s="163">
        <f>SUMIF('Astrid-May Grima'!$D$23:$D$44,A29,'Astrid-May Grima'!$S$23:$S$44)</f>
        <v>0</v>
      </c>
      <c r="F29" s="163">
        <f>SUMIF('Farrugia Frendo C.'!$D$23:$D$44,A29,'Farrugia Frendo C.'!$S$23:$S$44)</f>
        <v>0</v>
      </c>
      <c r="G29" s="163">
        <f>SUMIF('Micallef Stafrace Y.'!$D$23:$D$44,A29,'Micallef Stafrace Y.'!$S$23:$S$44)</f>
        <v>0</v>
      </c>
      <c r="H29" s="163">
        <f>SUMIF('Demicoli A.'!$D$23:$D$44,A29,'Demicoli A.'!$S$23:$S$44)</f>
        <v>0</v>
      </c>
      <c r="I29" s="163">
        <f>SUMIF('Farrugia M.'!$D$23:$D$44,A29,'Farrugia M.'!$S$23:$S$44)</f>
        <v>0</v>
      </c>
      <c r="J29" s="163">
        <f>SUMIF('mag. 1'!$D$23:$D$44,A29,'mag. 1'!$S$23:$S$44)</f>
        <v>0</v>
      </c>
      <c r="K29" s="163">
        <f>SUMIF('Simone Grech'!$D$23:$D$44,A29,'Simone Grech'!$S$23:$S$44)</f>
        <v>0</v>
      </c>
      <c r="L29" s="163">
        <f>SUMIF('Camilleri N.'!$D$23:$D$44,A29,'Camilleri N.'!$S$23:$S$44)</f>
        <v>0</v>
      </c>
      <c r="M29" s="163">
        <f>SUMIF('J. Mifsud'!$D$23:$D$44,A29,'J. Mifsud'!$S$23:$S$44)</f>
        <v>0</v>
      </c>
      <c r="N29" s="163">
        <f>SUMIF('Clarke D.'!$D$23:$D$44,A29,'Clarke D.'!$S$23:$S$44)</f>
        <v>0</v>
      </c>
      <c r="O29" s="163">
        <f>SUMIF('Farrugia I.'!$D$23:$D$44,A29,'Farrugia I.'!$S$23:$S$44)</f>
        <v>0</v>
      </c>
      <c r="P29" s="163">
        <f>SUMIF('M. Vella'!$D$29:$D$50,A29,'M. Vella'!$S$29:$S$50)</f>
        <v>0</v>
      </c>
      <c r="Q29" s="163">
        <f>SUMIF('Stafrace Zammit C.'!$D$23:$D$44,A29,'Stafrace Zammit C.'!$S$23:$S$44)</f>
        <v>1</v>
      </c>
      <c r="R29" s="163">
        <f>SUMIF('mag. 2'!$D$23:$D$44,A29,'mag. 2'!$S$23:$S$44)</f>
        <v>0</v>
      </c>
      <c r="S29" s="163">
        <f>SUMIF('mag. 3'!$D$23:$D$44,A29,'mag. 3'!$S$23:$S$44)</f>
        <v>0</v>
      </c>
      <c r="T29" s="163">
        <f>SUMIF('Galea Sciberras N.'!$D$23:$D$43,A29,'Galea Sciberras N.'!$S$23:$S$43)</f>
        <v>0</v>
      </c>
      <c r="U29" s="163">
        <f>SUMIF('Bugeja A.'!$D$23:$D$43,A29,'Bugeja A.'!$S$23:$S$43)</f>
        <v>0</v>
      </c>
      <c r="V29" s="163">
        <f>SUMIF('Galea C.'!$D$23:$D$43,A29,'Galea C.'!$S$23:$S$43)</f>
        <v>0</v>
      </c>
      <c r="W29" s="163">
        <f>SUMIF('Frendo Dimech D.'!$D$23:$D$43,A29,'Frendo Dimech D.'!$S$23:$S$43)</f>
        <v>0</v>
      </c>
      <c r="X29" s="210">
        <f>SUMIF('Rachel Montebello'!$D$23:$D$43,A29,'Rachel Montebello'!$S$23:$S$43)</f>
        <v>0</v>
      </c>
      <c r="Y29" s="164">
        <f t="shared" si="0"/>
        <v>1</v>
      </c>
      <c r="Z29" s="165">
        <f>Y29/$Y$31</f>
        <v>9.148293843198243E-05</v>
      </c>
      <c r="AA29" s="201">
        <f t="shared" si="3"/>
        <v>1</v>
      </c>
      <c r="AB29" s="167">
        <f t="shared" si="2"/>
        <v>9.148293843198243E-05</v>
      </c>
    </row>
    <row r="30" spans="1:28" ht="15.75" customHeight="1" thickBot="1">
      <c r="A30" s="204" t="s">
        <v>133</v>
      </c>
      <c r="B30" s="141">
        <f>SUMIF('J. Demicoli'!$D$23:$D$44,A30,'J. Demicoli'!$S$23:$S$44)</f>
        <v>0</v>
      </c>
      <c r="C30" s="142">
        <f>SUMIF('Vella G.'!$D$23:$D$43,A30,'Vella G.'!$S$23:$S$43)</f>
        <v>0</v>
      </c>
      <c r="D30" s="142">
        <f>SUMIF('Depasquale F.'!$D$23:$D$44,A30,'Depasquale F.'!$S$23:$S$44)</f>
        <v>0</v>
      </c>
      <c r="E30" s="142">
        <f>SUMIF('Astrid-May Grima'!$D$23:$D$44,A30,'Astrid-May Grima'!$S$23:$S$44)</f>
        <v>0</v>
      </c>
      <c r="F30" s="142">
        <f>SUMIF('Farrugia Frendo C.'!$D$23:$D$44,A30,'Farrugia Frendo C.'!$S$23:$S$44)</f>
        <v>0</v>
      </c>
      <c r="G30" s="142">
        <f>SUMIF('Micallef Stafrace Y.'!$D$23:$D$44,A30,'Micallef Stafrace Y.'!$S$23:$S$44)</f>
        <v>0</v>
      </c>
      <c r="H30" s="142">
        <f>SUMIF('Demicoli A.'!$D$23:$D$44,A30,'Demicoli A.'!$S$23:$S$44)</f>
        <v>0</v>
      </c>
      <c r="I30" s="142">
        <f>SUMIF('Farrugia M.'!$D$23:$D$44,A30,'Farrugia M.'!$S$23:$S$44)</f>
        <v>0</v>
      </c>
      <c r="J30" s="142">
        <f>SUMIF('mag. 1'!$D$23:$D$44,A30,'mag. 1'!$S$23:$S$44)</f>
        <v>0</v>
      </c>
      <c r="K30" s="142">
        <f>SUMIF('Simone Grech'!$D$23:$D$44,A30,'Simone Grech'!$S$23:$S$44)</f>
        <v>0</v>
      </c>
      <c r="L30" s="142">
        <f>SUMIF('Camilleri N.'!$D$23:$D$44,A30,'Camilleri N.'!$S$23:$S$44)</f>
        <v>0</v>
      </c>
      <c r="M30" s="142">
        <f>SUMIF('J. Mifsud'!$D$23:$D$44,A30,'J. Mifsud'!$S$23:$S$44)</f>
        <v>0</v>
      </c>
      <c r="N30" s="142">
        <f>SUMIF('Clarke D.'!$D$23:$D$44,A30,'Clarke D.'!$S$23:$S$44)</f>
        <v>48</v>
      </c>
      <c r="O30" s="142">
        <f>SUMIF('Farrugia I.'!$D$23:$D$44,A30,'Farrugia I.'!$S$23:$S$44)</f>
        <v>569</v>
      </c>
      <c r="P30" s="142">
        <f>SUMIF('M. Vella'!$D$29:$D$50,A30,'M. Vella'!$S$29:$S$50)</f>
        <v>0</v>
      </c>
      <c r="Q30" s="142">
        <f>SUMIF('Stafrace Zammit C.'!$D$23:$D$44,A30,'Stafrace Zammit C.'!$S$23:$S$44)</f>
        <v>0</v>
      </c>
      <c r="R30" s="142">
        <f>SUMIF('mag. 2'!$D$23:$D$44,A30,'mag. 2'!$S$23:$S$44)</f>
        <v>0</v>
      </c>
      <c r="S30" s="142">
        <f>SUMIF('mag. 3'!$D$23:$D$44,A30,'mag. 3'!$S$23:$S$44)</f>
        <v>0</v>
      </c>
      <c r="T30" s="142">
        <f>SUMIF('Galea Sciberras N.'!$D$23:$D$43,A30,'Galea Sciberras N.'!$S$23:$S$43)</f>
        <v>0</v>
      </c>
      <c r="U30" s="142">
        <f>SUMIF('Bugeja A.'!$D$23:$D$43,A30,'Bugeja A.'!$S$23:$S$43)</f>
        <v>0</v>
      </c>
      <c r="V30" s="142">
        <f>SUMIF('Galea C.'!$D$23:$D$43,A30,'Galea C.'!$S$23:$S$43)</f>
        <v>0</v>
      </c>
      <c r="W30" s="142">
        <f>SUMIF('Frendo Dimech D.'!$D$23:$D$43,A30,'Frendo Dimech D.'!$S$23:$S$43)</f>
        <v>3</v>
      </c>
      <c r="X30" s="211">
        <f>SUMIF('Rachel Montebello'!$D$23:$D$43,A30,'Rachel Montebello'!$S$23:$S$43)</f>
        <v>0</v>
      </c>
      <c r="Y30" s="144">
        <f t="shared" si="0"/>
        <v>620</v>
      </c>
      <c r="Z30" s="200">
        <f>Y30/$Y$31</f>
        <v>0.05671942182782911</v>
      </c>
      <c r="AA30" s="201">
        <f t="shared" si="3"/>
        <v>620</v>
      </c>
      <c r="AB30" s="167">
        <f t="shared" si="2"/>
        <v>0.05671942182782911</v>
      </c>
    </row>
    <row r="31" spans="1:28" s="177" customFormat="1" ht="13.5" customHeight="1" thickBot="1">
      <c r="A31" s="205" t="s">
        <v>21</v>
      </c>
      <c r="B31" s="206">
        <f aca="true" t="shared" si="4" ref="B31:Y31">SUM(B10:B30)</f>
        <v>247</v>
      </c>
      <c r="C31" s="172">
        <f t="shared" si="4"/>
        <v>204</v>
      </c>
      <c r="D31" s="172">
        <f t="shared" si="4"/>
        <v>264</v>
      </c>
      <c r="E31" s="172">
        <f t="shared" si="4"/>
        <v>531</v>
      </c>
      <c r="F31" s="172">
        <f t="shared" si="4"/>
        <v>935</v>
      </c>
      <c r="G31" s="172">
        <f t="shared" si="4"/>
        <v>1604</v>
      </c>
      <c r="H31" s="172">
        <f t="shared" si="4"/>
        <v>587</v>
      </c>
      <c r="I31" s="172">
        <f t="shared" si="4"/>
        <v>410</v>
      </c>
      <c r="J31" s="172">
        <f t="shared" si="4"/>
        <v>0</v>
      </c>
      <c r="K31" s="172">
        <f t="shared" si="4"/>
        <v>606</v>
      </c>
      <c r="L31" s="172">
        <f t="shared" si="4"/>
        <v>259</v>
      </c>
      <c r="M31" s="172">
        <f t="shared" si="4"/>
        <v>169</v>
      </c>
      <c r="N31" s="172">
        <f t="shared" si="4"/>
        <v>426</v>
      </c>
      <c r="O31" s="172">
        <f t="shared" si="4"/>
        <v>1087</v>
      </c>
      <c r="P31" s="172">
        <f t="shared" si="4"/>
        <v>280</v>
      </c>
      <c r="Q31" s="172">
        <f t="shared" si="4"/>
        <v>996</v>
      </c>
      <c r="R31" s="172">
        <f t="shared" si="4"/>
        <v>0</v>
      </c>
      <c r="S31" s="172">
        <f t="shared" si="4"/>
        <v>0</v>
      </c>
      <c r="T31" s="172">
        <f t="shared" si="4"/>
        <v>1064</v>
      </c>
      <c r="U31" s="172">
        <f t="shared" si="4"/>
        <v>567</v>
      </c>
      <c r="V31" s="172">
        <f t="shared" si="4"/>
        <v>234</v>
      </c>
      <c r="W31" s="172">
        <f t="shared" si="4"/>
        <v>234</v>
      </c>
      <c r="X31" s="172">
        <f>SUM(X10:X30)</f>
        <v>227</v>
      </c>
      <c r="Y31" s="207">
        <f t="shared" si="4"/>
        <v>10931</v>
      </c>
      <c r="Z31" s="174"/>
      <c r="AA31" s="175"/>
      <c r="AB31" s="176"/>
    </row>
    <row r="32" spans="2:28" ht="13.5" customHeight="1" thickBot="1">
      <c r="B32" s="178">
        <f>B31/Y31</f>
        <v>0.02259628579269966</v>
      </c>
      <c r="C32" s="179">
        <f>C31/Y31</f>
        <v>0.01866251944012442</v>
      </c>
      <c r="D32" s="179">
        <f>D31/Y31</f>
        <v>0.024151495746043364</v>
      </c>
      <c r="E32" s="179">
        <f>E31/Y31</f>
        <v>0.048577440307382674</v>
      </c>
      <c r="F32" s="179">
        <f>F31/Y31</f>
        <v>0.08553654743390357</v>
      </c>
      <c r="G32" s="179">
        <f>G31/Y31</f>
        <v>0.14673863324489983</v>
      </c>
      <c r="H32" s="179">
        <f>H31/Y31</f>
        <v>0.05370048485957369</v>
      </c>
      <c r="I32" s="179">
        <f>I31/Y31</f>
        <v>0.0375080047571128</v>
      </c>
      <c r="J32" s="179">
        <f>J31/Y31</f>
        <v>0</v>
      </c>
      <c r="K32" s="179">
        <f>K31/Y31</f>
        <v>0.05543866068978136</v>
      </c>
      <c r="L32" s="179">
        <f>L31/Y31</f>
        <v>0.023694081053883452</v>
      </c>
      <c r="M32" s="179">
        <f>M31/Y31</f>
        <v>0.015460616595005031</v>
      </c>
      <c r="N32" s="179">
        <f>N31/Y31</f>
        <v>0.038971731772024516</v>
      </c>
      <c r="O32" s="179">
        <f>O31/Y31</f>
        <v>0.0994419540755649</v>
      </c>
      <c r="P32" s="179">
        <f>P31/Y31</f>
        <v>0.02561522276095508</v>
      </c>
      <c r="Q32" s="179">
        <f>Q31/Y31</f>
        <v>0.09111700667825451</v>
      </c>
      <c r="R32" s="179">
        <f>R31/Y31</f>
        <v>0</v>
      </c>
      <c r="S32" s="179">
        <f>S31/Y31</f>
        <v>0</v>
      </c>
      <c r="T32" s="179">
        <f>T31/Y31</f>
        <v>0.09733784649162931</v>
      </c>
      <c r="U32" s="179">
        <f>U31/Y31</f>
        <v>0.05187082609093404</v>
      </c>
      <c r="V32" s="179">
        <f>V31/Y31</f>
        <v>0.02140700759308389</v>
      </c>
      <c r="W32" s="179">
        <f>W31/Y31</f>
        <v>0.02140700759308389</v>
      </c>
      <c r="X32" s="180">
        <f>X31/Y31</f>
        <v>0.020766627024060014</v>
      </c>
      <c r="Y32" s="174"/>
      <c r="Z32" s="182"/>
      <c r="AA32" s="182"/>
      <c r="AB32" s="182"/>
    </row>
  </sheetData>
  <sheetProtection password="9F1D" sheet="1" objects="1" scenarios="1"/>
  <mergeCells count="4">
    <mergeCell ref="A3:AA3"/>
    <mergeCell ref="A4:AA4"/>
    <mergeCell ref="A5:AA5"/>
    <mergeCell ref="A6:AA6"/>
  </mergeCells>
  <printOptions/>
  <pageMargins left="0.32" right="0.34" top="0.38" bottom="1" header="0.23" footer="0.5"/>
  <pageSetup fitToHeight="1" fitToWidth="1" horizontalDpi="600" verticalDpi="600" orientation="landscape" paperSize="9" scale="89" r:id="rId2"/>
  <ignoredErrors>
    <ignoredError sqref="AA12 AA15 AA20 AA22:AA30" 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B2:X57"/>
  <sheetViews>
    <sheetView showGridLines="0" showZeros="0" zoomScalePageLayoutView="0" workbookViewId="0" topLeftCell="A25">
      <selection activeCell="S32" sqref="S32"/>
    </sheetView>
  </sheetViews>
  <sheetFormatPr defaultColWidth="9.140625" defaultRowHeight="12.75"/>
  <cols>
    <col min="1" max="2" width="1.7109375" style="2" customWidth="1"/>
    <col min="3" max="3" width="2.8515625" style="2" customWidth="1"/>
    <col min="4" max="4" width="8.57421875" style="2" customWidth="1"/>
    <col min="5" max="5" width="10.28125" style="2" customWidth="1"/>
    <col min="6" max="6" width="1.7109375" style="2" customWidth="1"/>
    <col min="7" max="7" width="6.140625" style="2" bestFit="1" customWidth="1"/>
    <col min="8" max="8" width="1.28515625" style="2" customWidth="1"/>
    <col min="9" max="9" width="4.7109375" style="2" customWidth="1"/>
    <col min="10" max="10" width="1.28515625" style="2" customWidth="1"/>
    <col min="11" max="11" width="6.7109375" style="2" customWidth="1"/>
    <col min="12" max="12" width="1.28515625" style="2" customWidth="1"/>
    <col min="13" max="13" width="7.28125" style="2" customWidth="1"/>
    <col min="14" max="14" width="1.28515625" style="2" customWidth="1"/>
    <col min="15" max="15" width="4.28125" style="2" customWidth="1"/>
    <col min="16" max="16" width="1.7109375" style="2" customWidth="1"/>
    <col min="17" max="17" width="8.00390625" style="2" bestFit="1" customWidth="1"/>
    <col min="18" max="18" width="1.7109375" style="2" customWidth="1"/>
    <col min="19" max="19" width="6.421875" style="2" customWidth="1"/>
    <col min="20" max="20" width="1.7109375" style="2" customWidth="1"/>
    <col min="21" max="21" width="5.57421875" style="2" bestFit="1" customWidth="1"/>
    <col min="22" max="22" width="1.7109375" style="2" customWidth="1"/>
    <col min="23" max="23" width="6.140625" style="2" customWidth="1"/>
    <col min="24" max="24" width="1.7109375" style="2" customWidth="1"/>
    <col min="25" max="16384" width="9.140625" style="2" customWidth="1"/>
  </cols>
  <sheetData>
    <row r="1" ht="12.75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172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hidden="1"/>
    <row r="9" spans="2:17" ht="15.75">
      <c r="B9" s="3" t="s">
        <v>46</v>
      </c>
      <c r="C9" s="3"/>
      <c r="D9" s="3"/>
      <c r="E9" s="3"/>
      <c r="G9" s="1"/>
      <c r="H9" s="4" t="str">
        <f>Kriminal!H6</f>
        <v>Jannar 2019</v>
      </c>
      <c r="I9" s="1"/>
      <c r="L9" s="1"/>
      <c r="M9" s="1"/>
      <c r="P9" s="1"/>
      <c r="Q9" s="1"/>
    </row>
    <row r="10" ht="3.75" customHeight="1"/>
    <row r="11" spans="2:22" ht="106.5" customHeight="1">
      <c r="B11" s="52" t="s">
        <v>72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ht="6.75" customHeight="1" hidden="1"/>
    <row r="13" spans="2:22" ht="10.5" customHeight="1">
      <c r="B13" s="54" t="s">
        <v>62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74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134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7" t="s">
        <v>135</v>
      </c>
      <c r="K19" s="13"/>
      <c r="L19" s="13"/>
      <c r="M19" s="13" t="s">
        <v>26</v>
      </c>
      <c r="N19" s="13"/>
      <c r="O19" s="32" t="s">
        <v>27</v>
      </c>
      <c r="P19" s="13"/>
      <c r="Q19" s="32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1"/>
      <c r="G23" s="38">
        <f>'[4]J. Demicoli'!$S$23</f>
        <v>59</v>
      </c>
      <c r="H23" s="1"/>
      <c r="I23" s="29">
        <v>5</v>
      </c>
      <c r="J23" s="1"/>
      <c r="K23" s="29"/>
      <c r="L23" s="1"/>
      <c r="M23" s="29"/>
      <c r="N23" s="1"/>
      <c r="O23" s="29"/>
      <c r="P23" s="1"/>
      <c r="Q23" s="29"/>
      <c r="R23" s="1"/>
      <c r="S23" s="34">
        <f>IF(ISNUMBER(G23),G23,0)+IF(ISNUMBER(I23),I23,0)-IF(ISNUMBER(M23),M23,0)+IF(ISNUMBER(O23),O23,0)-IF(ISNUMBER(Q23),Q23,0)+IF(ISNUMBER(K23),K23,0)</f>
        <v>64</v>
      </c>
      <c r="T23" s="1"/>
      <c r="U23" s="29"/>
      <c r="V23" s="1"/>
      <c r="W23" s="34">
        <f>IF(ISNUMBER(S23),S23,0)-IF(ISNUMBER(U23),U23,0)</f>
        <v>64</v>
      </c>
      <c r="X23" s="17"/>
    </row>
    <row r="24" spans="2:24" ht="15.75" customHeight="1">
      <c r="B24" s="15"/>
      <c r="C24" s="16">
        <v>2</v>
      </c>
      <c r="D24" s="16" t="s">
        <v>33</v>
      </c>
      <c r="E24" s="16"/>
      <c r="F24" s="1"/>
      <c r="G24" s="38">
        <f>'[4]J. Demicoli'!$S$24</f>
        <v>94</v>
      </c>
      <c r="H24" s="1"/>
      <c r="I24" s="30"/>
      <c r="J24" s="1"/>
      <c r="K24" s="30"/>
      <c r="L24" s="1"/>
      <c r="M24" s="30">
        <v>8</v>
      </c>
      <c r="N24" s="1"/>
      <c r="O24" s="30"/>
      <c r="P24" s="1"/>
      <c r="Q24" s="30"/>
      <c r="R24" s="1"/>
      <c r="S24" s="34">
        <f>IF(ISNUMBER(G24),G24,0)+IF(ISNUMBER(I24),I24,0)-IF(ISNUMBER(M24),M24,0)+IF(ISNUMBER(O24),O24,0)-IF(ISNUMBER(Q24),Q24,0)+IF(ISNUMBER(K24),K24,0)</f>
        <v>86</v>
      </c>
      <c r="T24" s="1"/>
      <c r="U24" s="30"/>
      <c r="V24" s="1"/>
      <c r="W24" s="34">
        <f aca="true" t="shared" si="0" ref="W24:W39">IF(ISNUMBER(S24),S24,0)-IF(ISNUMBER(U24),U24,0)</f>
        <v>86</v>
      </c>
      <c r="X24" s="17"/>
    </row>
    <row r="25" spans="2:24" ht="15.75" customHeight="1">
      <c r="B25" s="15"/>
      <c r="C25" s="16">
        <v>3</v>
      </c>
      <c r="D25" s="16" t="s">
        <v>19</v>
      </c>
      <c r="E25" s="16"/>
      <c r="F25" s="1"/>
      <c r="G25" s="38">
        <f>'[4]J. Demicoli'!$S$25</f>
        <v>74</v>
      </c>
      <c r="H25" s="1"/>
      <c r="I25" s="30">
        <v>4</v>
      </c>
      <c r="J25" s="1"/>
      <c r="K25" s="30"/>
      <c r="L25" s="1"/>
      <c r="M25" s="30">
        <v>10</v>
      </c>
      <c r="N25" s="1"/>
      <c r="O25" s="30"/>
      <c r="P25" s="1"/>
      <c r="Q25" s="30"/>
      <c r="R25" s="1"/>
      <c r="S25" s="34">
        <f>IF(ISNUMBER(G25),G25,0)+IF(ISNUMBER(I25),I25,0)-IF(ISNUMBER(M25),M25,0)+IF(ISNUMBER(O25),O25,0)-IF(ISNUMBER(Q25),Q25,0)+IF(ISNUMBER(K25),K25,0)</f>
        <v>68</v>
      </c>
      <c r="T25" s="1"/>
      <c r="U25" s="30"/>
      <c r="V25" s="1"/>
      <c r="W25" s="34">
        <f t="shared" si="0"/>
        <v>68</v>
      </c>
      <c r="X25" s="17"/>
    </row>
    <row r="26" spans="2:24" ht="15.75" customHeight="1">
      <c r="B26" s="15"/>
      <c r="C26" s="16">
        <v>4</v>
      </c>
      <c r="D26" s="16" t="s">
        <v>8</v>
      </c>
      <c r="E26" s="16"/>
      <c r="F26" s="1"/>
      <c r="G26" s="38">
        <f>'[4]J. Demicoli'!$S$26</f>
        <v>0</v>
      </c>
      <c r="H26" s="1"/>
      <c r="I26" s="30"/>
      <c r="J26" s="1"/>
      <c r="K26" s="30"/>
      <c r="L26" s="1"/>
      <c r="M26" s="30"/>
      <c r="N26" s="1"/>
      <c r="O26" s="30"/>
      <c r="P26" s="1"/>
      <c r="Q26" s="30"/>
      <c r="R26" s="1"/>
      <c r="S26" s="34">
        <f>IF(ISNUMBER(G26),G26,0)+IF(ISNUMBER(I26),I26,0)-IF(ISNUMBER(M26),M26,0)+IF(ISNUMBER(O26),O26,0)-IF(ISNUMBER(Q26),Q26,0)+IF(ISNUMBER(K26),K26,0)</f>
        <v>0</v>
      </c>
      <c r="T26" s="1"/>
      <c r="U26" s="30"/>
      <c r="V26" s="1"/>
      <c r="W26" s="34">
        <f t="shared" si="0"/>
        <v>0</v>
      </c>
      <c r="X26" s="17"/>
    </row>
    <row r="27" spans="2:24" ht="15.75" customHeight="1">
      <c r="B27" s="15"/>
      <c r="C27" s="16">
        <v>5</v>
      </c>
      <c r="D27" s="16" t="s">
        <v>71</v>
      </c>
      <c r="E27" s="16"/>
      <c r="F27" s="1"/>
      <c r="G27" s="38">
        <f>'[4]J. Demicoli'!$S$27</f>
        <v>0</v>
      </c>
      <c r="H27" s="1"/>
      <c r="I27" s="30"/>
      <c r="J27" s="1"/>
      <c r="K27" s="30"/>
      <c r="L27" s="1"/>
      <c r="M27" s="30"/>
      <c r="N27" s="1"/>
      <c r="O27" s="30"/>
      <c r="P27" s="1"/>
      <c r="Q27" s="30"/>
      <c r="R27" s="1"/>
      <c r="S27" s="34">
        <f>IF(ISNUMBER(G27),G27,0)+IF(ISNUMBER(I27),I27,0)-IF(ISNUMBER(M27),M27,0)+IF(ISNUMBER(O27),O27,0)-IF(ISNUMBER(Q27),Q27,0)+IF(ISNUMBER(K27),K27,0)</f>
        <v>0</v>
      </c>
      <c r="T27" s="1"/>
      <c r="U27" s="30"/>
      <c r="V27" s="1"/>
      <c r="W27" s="34">
        <f t="shared" si="0"/>
        <v>0</v>
      </c>
      <c r="X27" s="17"/>
    </row>
    <row r="28" spans="2:24" ht="15.75" customHeight="1">
      <c r="B28" s="15"/>
      <c r="C28" s="16">
        <v>6</v>
      </c>
      <c r="D28" s="16" t="s">
        <v>34</v>
      </c>
      <c r="E28" s="16"/>
      <c r="F28" s="1"/>
      <c r="G28" s="38">
        <f>'[4]J. Demicoli'!$S$28</f>
        <v>0</v>
      </c>
      <c r="H28" s="1"/>
      <c r="I28" s="30"/>
      <c r="J28" s="1"/>
      <c r="K28" s="30"/>
      <c r="L28" s="1"/>
      <c r="M28" s="30"/>
      <c r="N28" s="1"/>
      <c r="O28" s="30"/>
      <c r="P28" s="1"/>
      <c r="Q28" s="30"/>
      <c r="R28" s="1"/>
      <c r="S28" s="34">
        <f aca="true" t="shared" si="1" ref="S28:S41">IF(ISNUMBER(G28),G28,0)+IF(ISNUMBER(I28),I28,0)-IF(ISNUMBER(M28),M28,0)+IF(ISNUMBER(O28),O28,0)-IF(ISNUMBER(Q28),Q28,0)+IF(ISNUMBER(K28),K28,0)</f>
        <v>0</v>
      </c>
      <c r="T28" s="1"/>
      <c r="U28" s="30"/>
      <c r="V28" s="1"/>
      <c r="W28" s="34">
        <f t="shared" si="0"/>
        <v>0</v>
      </c>
      <c r="X28" s="17"/>
    </row>
    <row r="29" spans="2:24" ht="15.75" customHeight="1">
      <c r="B29" s="15"/>
      <c r="C29" s="16">
        <v>7</v>
      </c>
      <c r="D29" s="16" t="s">
        <v>9</v>
      </c>
      <c r="E29" s="16"/>
      <c r="F29" s="1"/>
      <c r="G29" s="38">
        <f>'[4]J. Demicoli'!$S$29</f>
        <v>0</v>
      </c>
      <c r="H29" s="1"/>
      <c r="I29" s="30"/>
      <c r="J29" s="1"/>
      <c r="K29" s="30"/>
      <c r="L29" s="1"/>
      <c r="M29" s="30"/>
      <c r="N29" s="1"/>
      <c r="O29" s="30"/>
      <c r="P29" s="1"/>
      <c r="Q29" s="30"/>
      <c r="R29" s="1"/>
      <c r="S29" s="34">
        <f t="shared" si="1"/>
        <v>0</v>
      </c>
      <c r="T29" s="1"/>
      <c r="U29" s="30"/>
      <c r="V29" s="1"/>
      <c r="W29" s="34">
        <f t="shared" si="0"/>
        <v>0</v>
      </c>
      <c r="X29" s="17"/>
    </row>
    <row r="30" spans="2:24" ht="15.75" customHeight="1">
      <c r="B30" s="15"/>
      <c r="C30" s="16">
        <v>8</v>
      </c>
      <c r="D30" s="16" t="s">
        <v>35</v>
      </c>
      <c r="E30" s="16"/>
      <c r="F30" s="1"/>
      <c r="G30" s="38">
        <f>'[4]J. Demicoli'!$S$30</f>
        <v>0</v>
      </c>
      <c r="H30" s="1"/>
      <c r="I30" s="30"/>
      <c r="J30" s="1"/>
      <c r="K30" s="30"/>
      <c r="L30" s="1"/>
      <c r="M30" s="30"/>
      <c r="N30" s="1"/>
      <c r="O30" s="30"/>
      <c r="P30" s="1"/>
      <c r="Q30" s="30"/>
      <c r="R30" s="1"/>
      <c r="S30" s="34">
        <f t="shared" si="1"/>
        <v>0</v>
      </c>
      <c r="T30" s="1"/>
      <c r="U30" s="30"/>
      <c r="V30" s="1"/>
      <c r="W30" s="34">
        <f t="shared" si="0"/>
        <v>0</v>
      </c>
      <c r="X30" s="17"/>
    </row>
    <row r="31" spans="2:24" ht="15.75" customHeight="1">
      <c r="B31" s="15"/>
      <c r="C31" s="16">
        <v>9</v>
      </c>
      <c r="D31" s="16" t="s">
        <v>36</v>
      </c>
      <c r="E31" s="16"/>
      <c r="F31" s="1"/>
      <c r="G31" s="38">
        <f>'[4]J. Demicoli'!$S$31</f>
        <v>0</v>
      </c>
      <c r="H31" s="1"/>
      <c r="I31" s="30"/>
      <c r="J31" s="1"/>
      <c r="K31" s="30"/>
      <c r="L31" s="1"/>
      <c r="M31" s="30"/>
      <c r="N31" s="1"/>
      <c r="O31" s="30"/>
      <c r="P31" s="1"/>
      <c r="Q31" s="30"/>
      <c r="R31" s="1"/>
      <c r="S31" s="34">
        <f t="shared" si="1"/>
        <v>0</v>
      </c>
      <c r="T31" s="1"/>
      <c r="U31" s="30"/>
      <c r="V31" s="1"/>
      <c r="W31" s="34">
        <f t="shared" si="0"/>
        <v>0</v>
      </c>
      <c r="X31" s="17"/>
    </row>
    <row r="32" spans="2:24" ht="15.75" customHeight="1">
      <c r="B32" s="15"/>
      <c r="C32" s="16">
        <v>10</v>
      </c>
      <c r="D32" s="16" t="s">
        <v>37</v>
      </c>
      <c r="E32" s="16"/>
      <c r="F32" s="1"/>
      <c r="G32" s="38">
        <f>'[4]J. Demicoli'!$S$32</f>
        <v>0</v>
      </c>
      <c r="H32" s="1"/>
      <c r="I32" s="30"/>
      <c r="J32" s="1"/>
      <c r="K32" s="30"/>
      <c r="L32" s="1"/>
      <c r="M32" s="30"/>
      <c r="N32" s="1"/>
      <c r="O32" s="30"/>
      <c r="P32" s="1"/>
      <c r="Q32" s="30"/>
      <c r="R32" s="1"/>
      <c r="S32" s="34">
        <f t="shared" si="1"/>
        <v>0</v>
      </c>
      <c r="T32" s="1"/>
      <c r="U32" s="30"/>
      <c r="V32" s="1"/>
      <c r="W32" s="34">
        <f t="shared" si="0"/>
        <v>0</v>
      </c>
      <c r="X32" s="17"/>
    </row>
    <row r="33" spans="2:24" ht="15.75" customHeight="1">
      <c r="B33" s="15"/>
      <c r="C33" s="16">
        <v>11</v>
      </c>
      <c r="D33" s="16" t="s">
        <v>38</v>
      </c>
      <c r="E33" s="16"/>
      <c r="F33" s="1"/>
      <c r="G33" s="38">
        <f>'[4]J. Demicoli'!$S$33</f>
        <v>0</v>
      </c>
      <c r="H33" s="1"/>
      <c r="I33" s="30"/>
      <c r="J33" s="1"/>
      <c r="K33" s="30"/>
      <c r="L33" s="1"/>
      <c r="M33" s="30"/>
      <c r="N33" s="1"/>
      <c r="O33" s="30"/>
      <c r="P33" s="1"/>
      <c r="Q33" s="30"/>
      <c r="R33" s="1"/>
      <c r="S33" s="34">
        <f t="shared" si="1"/>
        <v>0</v>
      </c>
      <c r="T33" s="1"/>
      <c r="U33" s="30"/>
      <c r="V33" s="1"/>
      <c r="W33" s="34">
        <f t="shared" si="0"/>
        <v>0</v>
      </c>
      <c r="X33" s="17"/>
    </row>
    <row r="34" spans="2:24" ht="15.75" customHeight="1">
      <c r="B34" s="15"/>
      <c r="C34" s="16">
        <v>12</v>
      </c>
      <c r="D34" s="16" t="s">
        <v>39</v>
      </c>
      <c r="E34" s="16"/>
      <c r="F34" s="1"/>
      <c r="G34" s="38">
        <f>'[4]J. Demicoli'!$S$34</f>
        <v>0</v>
      </c>
      <c r="H34" s="1"/>
      <c r="I34" s="30"/>
      <c r="J34" s="1"/>
      <c r="K34" s="30"/>
      <c r="L34" s="1"/>
      <c r="M34" s="30"/>
      <c r="N34" s="1"/>
      <c r="O34" s="30"/>
      <c r="P34" s="1"/>
      <c r="Q34" s="30"/>
      <c r="R34" s="1"/>
      <c r="S34" s="34">
        <f t="shared" si="1"/>
        <v>0</v>
      </c>
      <c r="T34" s="1"/>
      <c r="U34" s="30"/>
      <c r="V34" s="1"/>
      <c r="W34" s="34">
        <f t="shared" si="0"/>
        <v>0</v>
      </c>
      <c r="X34" s="17"/>
    </row>
    <row r="35" spans="2:24" ht="15.75" customHeight="1">
      <c r="B35" s="15"/>
      <c r="C35" s="16">
        <v>13</v>
      </c>
      <c r="D35" s="16" t="s">
        <v>40</v>
      </c>
      <c r="E35" s="16"/>
      <c r="F35" s="1"/>
      <c r="G35" s="38">
        <f>'[4]J. Demicoli'!$S$35</f>
        <v>0</v>
      </c>
      <c r="H35" s="1"/>
      <c r="I35" s="30"/>
      <c r="J35" s="1"/>
      <c r="K35" s="30"/>
      <c r="L35" s="1"/>
      <c r="M35" s="30"/>
      <c r="N35" s="1"/>
      <c r="O35" s="30"/>
      <c r="P35" s="1"/>
      <c r="Q35" s="30"/>
      <c r="R35" s="1"/>
      <c r="S35" s="34">
        <f t="shared" si="1"/>
        <v>0</v>
      </c>
      <c r="T35" s="1"/>
      <c r="U35" s="30"/>
      <c r="V35" s="1"/>
      <c r="W35" s="34">
        <f t="shared" si="0"/>
        <v>0</v>
      </c>
      <c r="X35" s="17"/>
    </row>
    <row r="36" spans="2:24" ht="15.75" customHeight="1">
      <c r="B36" s="15"/>
      <c r="C36" s="16">
        <v>14</v>
      </c>
      <c r="D36" s="16" t="s">
        <v>20</v>
      </c>
      <c r="E36" s="16"/>
      <c r="F36" s="1"/>
      <c r="G36" s="38">
        <f>'[4]J. Demicoli'!$S$36</f>
        <v>33</v>
      </c>
      <c r="H36" s="1"/>
      <c r="I36" s="30">
        <v>0</v>
      </c>
      <c r="J36" s="1"/>
      <c r="K36" s="30"/>
      <c r="L36" s="1"/>
      <c r="M36" s="30">
        <v>4</v>
      </c>
      <c r="N36" s="1"/>
      <c r="O36" s="30"/>
      <c r="P36" s="1"/>
      <c r="Q36" s="30"/>
      <c r="R36" s="1"/>
      <c r="S36" s="34">
        <f t="shared" si="1"/>
        <v>29</v>
      </c>
      <c r="T36" s="1"/>
      <c r="U36" s="30"/>
      <c r="V36" s="1"/>
      <c r="W36" s="34">
        <f>IF(ISNUMBER(S36),S36,0)-IF(ISNUMBER(U36),U36,0)</f>
        <v>29</v>
      </c>
      <c r="X36" s="17"/>
    </row>
    <row r="37" spans="2:24" ht="15.75" customHeight="1">
      <c r="B37" s="15"/>
      <c r="C37" s="16">
        <v>15</v>
      </c>
      <c r="D37" s="16" t="s">
        <v>63</v>
      </c>
      <c r="E37" s="16"/>
      <c r="F37" s="1"/>
      <c r="G37" s="38">
        <f>'[4]J. Demicoli'!$S$37</f>
        <v>0</v>
      </c>
      <c r="H37" s="1"/>
      <c r="I37" s="30"/>
      <c r="J37" s="1"/>
      <c r="K37" s="30"/>
      <c r="L37" s="1"/>
      <c r="M37" s="30"/>
      <c r="N37" s="1"/>
      <c r="O37" s="30"/>
      <c r="P37" s="1"/>
      <c r="Q37" s="30"/>
      <c r="R37" s="1"/>
      <c r="S37" s="34">
        <f>IF(ISNUMBER(G37),G37,0)+IF(ISNUMBER(I37),I37,0)-IF(ISNUMBER(M37),M37,0)+IF(ISNUMBER(O37),O37,0)-IF(ISNUMBER(Q37),Q37,0)+IF(ISNUMBER(K37),K37,0)</f>
        <v>0</v>
      </c>
      <c r="T37" s="1"/>
      <c r="U37" s="30"/>
      <c r="V37" s="1"/>
      <c r="W37" s="34">
        <f>IF(ISNUMBER(S37),S37,0)-IF(ISNUMBER(U37),U37,0)</f>
        <v>0</v>
      </c>
      <c r="X37" s="17"/>
    </row>
    <row r="38" spans="2:24" ht="15.75" customHeight="1">
      <c r="B38" s="15"/>
      <c r="C38" s="16">
        <v>16</v>
      </c>
      <c r="D38" s="16" t="s">
        <v>64</v>
      </c>
      <c r="E38" s="16"/>
      <c r="F38" s="1"/>
      <c r="G38" s="38">
        <f>'[4]J. Demicoli'!$S$38</f>
        <v>0</v>
      </c>
      <c r="H38" s="1"/>
      <c r="I38" s="30"/>
      <c r="J38" s="1"/>
      <c r="K38" s="30"/>
      <c r="L38" s="1"/>
      <c r="M38" s="30"/>
      <c r="N38" s="1"/>
      <c r="O38" s="30"/>
      <c r="P38" s="1"/>
      <c r="Q38" s="30"/>
      <c r="R38" s="1"/>
      <c r="S38" s="34">
        <f t="shared" si="1"/>
        <v>0</v>
      </c>
      <c r="T38" s="1"/>
      <c r="U38" s="30"/>
      <c r="V38" s="1"/>
      <c r="W38" s="34">
        <f>IF(ISNUMBER(S38),S38,0)-IF(ISNUMBER(U38),U38,0)</f>
        <v>0</v>
      </c>
      <c r="X38" s="17"/>
    </row>
    <row r="39" spans="2:24" ht="15.75" customHeight="1">
      <c r="B39" s="15"/>
      <c r="C39" s="16">
        <v>17</v>
      </c>
      <c r="D39" s="16" t="s">
        <v>65</v>
      </c>
      <c r="E39" s="16"/>
      <c r="F39" s="1"/>
      <c r="G39" s="38">
        <f>'[4]J. Demicoli'!$S$39</f>
        <v>0</v>
      </c>
      <c r="H39" s="1"/>
      <c r="I39" s="30"/>
      <c r="J39" s="1"/>
      <c r="K39" s="30"/>
      <c r="L39" s="1"/>
      <c r="M39" s="30"/>
      <c r="N39" s="1"/>
      <c r="O39" s="30"/>
      <c r="P39" s="1"/>
      <c r="Q39" s="30"/>
      <c r="R39" s="1"/>
      <c r="S39" s="34">
        <f t="shared" si="1"/>
        <v>0</v>
      </c>
      <c r="T39" s="1"/>
      <c r="U39" s="30"/>
      <c r="V39" s="1"/>
      <c r="W39" s="34">
        <f t="shared" si="0"/>
        <v>0</v>
      </c>
      <c r="X39" s="17"/>
    </row>
    <row r="40" spans="2:24" ht="15.75" customHeight="1">
      <c r="B40" s="15"/>
      <c r="C40" s="16">
        <v>18</v>
      </c>
      <c r="D40" s="16" t="s">
        <v>130</v>
      </c>
      <c r="E40" s="16"/>
      <c r="F40" s="1"/>
      <c r="G40" s="38">
        <f>'[4]J. Demicoli'!$S$40</f>
        <v>0</v>
      </c>
      <c r="H40" s="1"/>
      <c r="I40" s="30"/>
      <c r="J40" s="1"/>
      <c r="K40" s="30"/>
      <c r="L40" s="1"/>
      <c r="M40" s="30"/>
      <c r="N40" s="1"/>
      <c r="O40" s="30"/>
      <c r="P40" s="1"/>
      <c r="Q40" s="30"/>
      <c r="R40" s="1"/>
      <c r="S40" s="34">
        <f t="shared" si="1"/>
        <v>0</v>
      </c>
      <c r="T40" s="1"/>
      <c r="U40" s="30"/>
      <c r="V40" s="1"/>
      <c r="W40" s="34">
        <f>IF(ISNUMBER(S40),S40,0)-IF(ISNUMBER(U40),U40,0)</f>
        <v>0</v>
      </c>
      <c r="X40" s="17"/>
    </row>
    <row r="41" spans="2:24" ht="15.75" customHeight="1">
      <c r="B41" s="15"/>
      <c r="C41" s="16">
        <v>19</v>
      </c>
      <c r="D41" s="16" t="s">
        <v>131</v>
      </c>
      <c r="E41" s="16"/>
      <c r="F41" s="1"/>
      <c r="G41" s="38">
        <f>'[4]J. Demicoli'!$S$41</f>
        <v>0</v>
      </c>
      <c r="H41" s="1"/>
      <c r="I41" s="30"/>
      <c r="J41" s="1"/>
      <c r="K41" s="30"/>
      <c r="L41" s="1"/>
      <c r="M41" s="30"/>
      <c r="N41" s="1"/>
      <c r="O41" s="30"/>
      <c r="P41" s="1"/>
      <c r="Q41" s="30"/>
      <c r="R41" s="1"/>
      <c r="S41" s="34">
        <f t="shared" si="1"/>
        <v>0</v>
      </c>
      <c r="T41" s="1"/>
      <c r="U41" s="30"/>
      <c r="V41" s="1"/>
      <c r="W41" s="34">
        <f>IF(ISNUMBER(S41),S41,0)-IF(ISNUMBER(U41),U41,0)</f>
        <v>0</v>
      </c>
      <c r="X41" s="17"/>
    </row>
    <row r="42" spans="2:24" ht="15.75" customHeight="1">
      <c r="B42" s="15"/>
      <c r="C42" s="16">
        <v>20</v>
      </c>
      <c r="D42" s="16" t="s">
        <v>132</v>
      </c>
      <c r="E42" s="16"/>
      <c r="F42" s="1"/>
      <c r="G42" s="38">
        <f>'[4]J. Demicoli'!$S$42</f>
        <v>0</v>
      </c>
      <c r="H42" s="1"/>
      <c r="I42" s="30"/>
      <c r="J42" s="1"/>
      <c r="K42" s="30"/>
      <c r="L42" s="1"/>
      <c r="M42" s="30"/>
      <c r="N42" s="1"/>
      <c r="O42" s="30"/>
      <c r="P42" s="1"/>
      <c r="Q42" s="30"/>
      <c r="R42" s="1"/>
      <c r="S42" s="34">
        <f>IF(ISNUMBER(G42),G42,0)+IF(ISNUMBER(I42),I42,0)-IF(ISNUMBER(M42),M42,0)+IF(ISNUMBER(O42),O42,0)-IF(ISNUMBER(Q42),Q42,0)+IF(ISNUMBER(K42),K42,0)</f>
        <v>0</v>
      </c>
      <c r="T42" s="1"/>
      <c r="U42" s="30"/>
      <c r="V42" s="1"/>
      <c r="W42" s="34">
        <f>IF(ISNUMBER(S42),S42,0)-IF(ISNUMBER(U42),U42,0)</f>
        <v>0</v>
      </c>
      <c r="X42" s="17"/>
    </row>
    <row r="43" spans="2:24" ht="15.75" customHeight="1">
      <c r="B43" s="15"/>
      <c r="C43" s="16">
        <v>21</v>
      </c>
      <c r="D43" s="16" t="s">
        <v>133</v>
      </c>
      <c r="E43" s="16"/>
      <c r="F43" s="1"/>
      <c r="G43" s="38">
        <f>'[4]J. Demicoli'!$S$43</f>
        <v>0</v>
      </c>
      <c r="H43" s="1"/>
      <c r="I43" s="30"/>
      <c r="J43" s="1"/>
      <c r="K43" s="30"/>
      <c r="L43" s="1"/>
      <c r="M43" s="30"/>
      <c r="N43" s="1"/>
      <c r="O43" s="30"/>
      <c r="P43" s="1"/>
      <c r="Q43" s="30"/>
      <c r="R43" s="1"/>
      <c r="S43" s="34">
        <f>IF(ISNUMBER(G43),G43,0)+IF(ISNUMBER(I43),I43,0)-IF(ISNUMBER(M43),M43,0)+IF(ISNUMBER(O43),O43,0)-IF(ISNUMBER(Q43),Q43,0)+IF(ISNUMBER(K43),K43,0)</f>
        <v>0</v>
      </c>
      <c r="T43" s="1"/>
      <c r="U43" s="30"/>
      <c r="V43" s="1"/>
      <c r="W43" s="34">
        <f>IF(ISNUMBER(S43),S43,0)-IF(ISNUMBER(U43),U43,0)</f>
        <v>0</v>
      </c>
      <c r="X43" s="17"/>
    </row>
    <row r="44" spans="2:24" ht="12.75">
      <c r="B44" s="15"/>
      <c r="C44" s="1"/>
      <c r="D44" s="1"/>
      <c r="E44" s="1"/>
      <c r="F44" s="1"/>
      <c r="G44" s="43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7"/>
    </row>
    <row r="45" spans="2:24" ht="13.5" thickBot="1">
      <c r="B45" s="15"/>
      <c r="C45" s="1" t="s">
        <v>7</v>
      </c>
      <c r="D45" s="1"/>
      <c r="E45" s="1"/>
      <c r="F45" s="1"/>
      <c r="G45" s="35">
        <f>SUM(G23:G43)</f>
        <v>260</v>
      </c>
      <c r="H45" s="34"/>
      <c r="I45" s="35">
        <f>SUM(I23:I43)</f>
        <v>9</v>
      </c>
      <c r="J45" s="34"/>
      <c r="K45" s="35">
        <f>SUM(K23:K43)</f>
        <v>0</v>
      </c>
      <c r="L45" s="34"/>
      <c r="M45" s="35">
        <f>SUM(M23:M43)</f>
        <v>22</v>
      </c>
      <c r="N45" s="34"/>
      <c r="O45" s="35">
        <f>SUM(O23:O43)</f>
        <v>0</v>
      </c>
      <c r="P45" s="34"/>
      <c r="Q45" s="35">
        <f>SUM(Q23:Q43)</f>
        <v>0</v>
      </c>
      <c r="R45" s="34"/>
      <c r="S45" s="35">
        <f>SUM(S23:S43)</f>
        <v>247</v>
      </c>
      <c r="T45" s="34"/>
      <c r="U45" s="35">
        <f>SUM(U23:U43)</f>
        <v>0</v>
      </c>
      <c r="V45" s="34"/>
      <c r="W45" s="35">
        <f>SUM(W23:W43)</f>
        <v>247</v>
      </c>
      <c r="X45" s="17"/>
    </row>
    <row r="46" spans="2:24" ht="4.5" customHeight="1" thickTop="1">
      <c r="B46" s="15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7"/>
    </row>
    <row r="47" spans="2:24" ht="11.25" customHeight="1" hidden="1">
      <c r="B47" s="15"/>
      <c r="C47" s="16"/>
      <c r="D47" s="16"/>
      <c r="E47" s="16"/>
      <c r="F47" s="1"/>
      <c r="G47" s="16"/>
      <c r="H47" s="1"/>
      <c r="I47" s="16"/>
      <c r="J47" s="1"/>
      <c r="K47" s="16"/>
      <c r="L47" s="1"/>
      <c r="M47" s="16"/>
      <c r="N47" s="1"/>
      <c r="O47" s="16"/>
      <c r="P47" s="1"/>
      <c r="Q47" s="16"/>
      <c r="R47" s="1"/>
      <c r="S47" s="1">
        <f>G47+I47-M47+O47-Q47</f>
        <v>0</v>
      </c>
      <c r="T47" s="1"/>
      <c r="U47" s="16"/>
      <c r="V47" s="1"/>
      <c r="W47" s="1">
        <f>S47-U47</f>
        <v>0</v>
      </c>
      <c r="X47" s="17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8"/>
    </row>
    <row r="50" ht="12.75">
      <c r="C50" s="2" t="s">
        <v>31</v>
      </c>
    </row>
    <row r="51" spans="14:17" ht="12.75">
      <c r="N51" s="19" t="s">
        <v>42</v>
      </c>
      <c r="Q51" s="20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48" t="s">
        <v>14</v>
      </c>
      <c r="D53" s="48"/>
      <c r="E53" s="48"/>
      <c r="M53" s="1"/>
      <c r="N53" s="19" t="s">
        <v>41</v>
      </c>
      <c r="Q53" s="20"/>
      <c r="T53" s="33"/>
    </row>
    <row r="54" ht="12.75">
      <c r="T54" s="6" t="s">
        <v>12</v>
      </c>
    </row>
    <row r="55" spans="17:23" ht="12.75">
      <c r="Q55" s="21"/>
      <c r="R55" s="22"/>
      <c r="S55" s="22"/>
      <c r="T55" s="22"/>
      <c r="U55" s="22"/>
      <c r="V55" s="22"/>
      <c r="W55" s="23"/>
    </row>
    <row r="56" spans="14:23" ht="12.75">
      <c r="N56" s="19" t="s">
        <v>43</v>
      </c>
      <c r="Q56" s="24"/>
      <c r="R56" s="1"/>
      <c r="S56" s="1"/>
      <c r="T56" s="1"/>
      <c r="U56" s="1"/>
      <c r="V56" s="1"/>
      <c r="W56" s="25"/>
    </row>
    <row r="57" spans="17:23" ht="12.75">
      <c r="Q57" s="26"/>
      <c r="R57" s="27"/>
      <c r="S57" s="27"/>
      <c r="T57" s="27"/>
      <c r="U57" s="27"/>
      <c r="V57" s="27"/>
      <c r="W57" s="28"/>
    </row>
  </sheetData>
  <sheetProtection password="9F1D" sheet="1" objects="1" scenarios="1"/>
  <mergeCells count="7">
    <mergeCell ref="C53:E53"/>
    <mergeCell ref="B2:V2"/>
    <mergeCell ref="B4:V4"/>
    <mergeCell ref="B5:V5"/>
    <mergeCell ref="B7:V7"/>
    <mergeCell ref="B11:V11"/>
    <mergeCell ref="B13:V13"/>
  </mergeCells>
  <printOptions/>
  <pageMargins left="0.48" right="0.33" top="0.44" bottom="0.32" header="0.27" footer="0.2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B2:X57"/>
  <sheetViews>
    <sheetView showGridLines="0" showZeros="0" zoomScalePageLayoutView="0" workbookViewId="0" topLeftCell="A25">
      <selection activeCell="S32" sqref="S32"/>
    </sheetView>
  </sheetViews>
  <sheetFormatPr defaultColWidth="9.140625" defaultRowHeight="12.75"/>
  <cols>
    <col min="1" max="1" width="2.7109375" style="2" customWidth="1"/>
    <col min="2" max="2" width="1.7109375" style="2" customWidth="1"/>
    <col min="3" max="3" width="2.8515625" style="2" customWidth="1"/>
    <col min="4" max="4" width="8.57421875" style="2" customWidth="1"/>
    <col min="5" max="5" width="10.28125" style="2" customWidth="1"/>
    <col min="6" max="6" width="1.7109375" style="2" customWidth="1"/>
    <col min="7" max="7" width="5.140625" style="2" customWidth="1"/>
    <col min="8" max="8" width="1.28515625" style="2" customWidth="1"/>
    <col min="9" max="9" width="7.7109375" style="2" bestFit="1" customWidth="1"/>
    <col min="10" max="10" width="1.28515625" style="2" customWidth="1"/>
    <col min="11" max="11" width="8.421875" style="2" customWidth="1"/>
    <col min="12" max="12" width="1.28515625" style="2" customWidth="1"/>
    <col min="13" max="13" width="5.140625" style="2" customWidth="1"/>
    <col min="14" max="14" width="1.28515625" style="2" customWidth="1"/>
    <col min="15" max="15" width="5.140625" style="2" customWidth="1"/>
    <col min="16" max="16" width="1.7109375" style="2" customWidth="1"/>
    <col min="17" max="17" width="5.140625" style="2" customWidth="1"/>
    <col min="18" max="18" width="1.7109375" style="2" customWidth="1"/>
    <col min="19" max="19" width="6.28125" style="2" customWidth="1"/>
    <col min="20" max="20" width="1.7109375" style="2" customWidth="1"/>
    <col min="21" max="21" width="5.140625" style="2" customWidth="1"/>
    <col min="22" max="22" width="1.7109375" style="2" customWidth="1"/>
    <col min="23" max="23" width="5.57421875" style="2" customWidth="1"/>
    <col min="24" max="24" width="1.57421875" style="2" customWidth="1"/>
    <col min="25" max="16384" width="9.140625" style="2" customWidth="1"/>
  </cols>
  <sheetData>
    <row r="1" ht="12.75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126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hidden="1"/>
    <row r="9" spans="2:17" ht="15.75">
      <c r="B9" s="3" t="s">
        <v>46</v>
      </c>
      <c r="C9" s="3"/>
      <c r="D9" s="3"/>
      <c r="E9" s="3"/>
      <c r="G9" s="1"/>
      <c r="H9" s="4" t="str">
        <f>Kriminal!H6</f>
        <v>Jannar 2019</v>
      </c>
      <c r="I9" s="1"/>
      <c r="L9" s="1"/>
      <c r="M9" s="1"/>
      <c r="P9" s="1"/>
      <c r="Q9" s="1"/>
    </row>
    <row r="10" ht="3.75" customHeight="1"/>
    <row r="11" spans="2:22" ht="106.5" customHeight="1">
      <c r="B11" s="52" t="s">
        <v>72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ht="6.75" customHeight="1" hidden="1"/>
    <row r="13" spans="2:22" ht="10.5" customHeight="1">
      <c r="B13" s="54" t="s">
        <v>62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74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134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7" t="s">
        <v>135</v>
      </c>
      <c r="K19" s="13"/>
      <c r="L19" s="13"/>
      <c r="M19" s="13" t="s">
        <v>26</v>
      </c>
      <c r="N19" s="13"/>
      <c r="O19" s="32" t="s">
        <v>27</v>
      </c>
      <c r="P19" s="13"/>
      <c r="Q19" s="32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1"/>
      <c r="G23" s="38">
        <f>'[4]Vella G.'!$S$23</f>
        <v>2</v>
      </c>
      <c r="H23" s="1"/>
      <c r="I23" s="29">
        <v>2</v>
      </c>
      <c r="J23" s="1"/>
      <c r="K23" s="29"/>
      <c r="L23" s="1"/>
      <c r="M23" s="29">
        <v>2</v>
      </c>
      <c r="N23" s="1"/>
      <c r="O23" s="29"/>
      <c r="P23" s="1"/>
      <c r="Q23" s="29"/>
      <c r="R23" s="1"/>
      <c r="S23" s="34">
        <f>IF(ISNUMBER(G23),G23,0)+IF(ISNUMBER(I23),I23,0)-IF(ISNUMBER(M23),M23,0)+IF(ISNUMBER(O23),O23,0)-IF(ISNUMBER(Q23),Q23,0)+IF(ISNUMBER(K23),K23,0)</f>
        <v>2</v>
      </c>
      <c r="T23" s="1"/>
      <c r="U23" s="29"/>
      <c r="V23" s="1"/>
      <c r="W23" s="34">
        <f>IF(ISNUMBER(S23),S23,0)-IF(ISNUMBER(U23),U23,0)</f>
        <v>2</v>
      </c>
      <c r="X23" s="17"/>
    </row>
    <row r="24" spans="2:24" ht="15.75" customHeight="1">
      <c r="B24" s="15"/>
      <c r="C24" s="16">
        <v>2</v>
      </c>
      <c r="D24" s="16" t="s">
        <v>33</v>
      </c>
      <c r="E24" s="16"/>
      <c r="F24" s="1"/>
      <c r="G24" s="38">
        <f>'[4]Vella G.'!$S$24</f>
        <v>34</v>
      </c>
      <c r="H24" s="1"/>
      <c r="I24" s="30">
        <v>4</v>
      </c>
      <c r="J24" s="1"/>
      <c r="K24" s="30"/>
      <c r="L24" s="1"/>
      <c r="M24" s="30">
        <v>2</v>
      </c>
      <c r="N24" s="1"/>
      <c r="O24" s="30"/>
      <c r="P24" s="1"/>
      <c r="Q24" s="30">
        <v>1</v>
      </c>
      <c r="R24" s="1"/>
      <c r="S24" s="34">
        <f>IF(ISNUMBER(G24),G24,0)+IF(ISNUMBER(I24),I24,0)-IF(ISNUMBER(M24),M24,0)+IF(ISNUMBER(O24),O24,0)-IF(ISNUMBER(Q24),Q24,0)+IF(ISNUMBER(K24),K24,0)</f>
        <v>35</v>
      </c>
      <c r="T24" s="1"/>
      <c r="U24" s="30">
        <v>1</v>
      </c>
      <c r="V24" s="1"/>
      <c r="W24" s="34">
        <f aca="true" t="shared" si="0" ref="W24:W39">IF(ISNUMBER(S24),S24,0)-IF(ISNUMBER(U24),U24,0)</f>
        <v>34</v>
      </c>
      <c r="X24" s="17"/>
    </row>
    <row r="25" spans="2:24" ht="15.75" customHeight="1">
      <c r="B25" s="15"/>
      <c r="C25" s="16">
        <v>3</v>
      </c>
      <c r="D25" s="16" t="s">
        <v>19</v>
      </c>
      <c r="E25" s="16"/>
      <c r="F25" s="1"/>
      <c r="G25" s="38">
        <f>'[4]Vella G.'!$S$25</f>
        <v>168</v>
      </c>
      <c r="H25" s="1"/>
      <c r="I25" s="30">
        <v>3</v>
      </c>
      <c r="J25" s="1"/>
      <c r="K25" s="30"/>
      <c r="L25" s="1"/>
      <c r="M25" s="30">
        <v>4</v>
      </c>
      <c r="N25" s="1"/>
      <c r="O25" s="30"/>
      <c r="P25" s="1"/>
      <c r="Q25" s="30"/>
      <c r="R25" s="1"/>
      <c r="S25" s="34">
        <f aca="true" t="shared" si="1" ref="S25:S41">IF(ISNUMBER(G25),G25,0)+IF(ISNUMBER(I25),I25,0)-IF(ISNUMBER(M25),M25,0)+IF(ISNUMBER(O25),O25,0)-IF(ISNUMBER(Q25),Q25,0)+IF(ISNUMBER(K25),K25,0)</f>
        <v>167</v>
      </c>
      <c r="T25" s="1"/>
      <c r="U25" s="30"/>
      <c r="V25" s="1"/>
      <c r="W25" s="34">
        <f t="shared" si="0"/>
        <v>167</v>
      </c>
      <c r="X25" s="17"/>
    </row>
    <row r="26" spans="2:24" ht="15.75" customHeight="1">
      <c r="B26" s="15"/>
      <c r="C26" s="16">
        <v>4</v>
      </c>
      <c r="D26" s="16" t="s">
        <v>8</v>
      </c>
      <c r="E26" s="16"/>
      <c r="F26" s="1"/>
      <c r="G26" s="38">
        <f>'[4]Vella G.'!$S$26</f>
        <v>0</v>
      </c>
      <c r="H26" s="1"/>
      <c r="I26" s="30"/>
      <c r="J26" s="1"/>
      <c r="K26" s="30"/>
      <c r="L26" s="1"/>
      <c r="M26" s="30"/>
      <c r="N26" s="1"/>
      <c r="O26" s="30"/>
      <c r="P26" s="1"/>
      <c r="Q26" s="30"/>
      <c r="R26" s="1"/>
      <c r="S26" s="34">
        <f>IF(ISNUMBER(G26),G26,0)+IF(ISNUMBER(I26),I26,0)-IF(ISNUMBER(M26),M26,0)+IF(ISNUMBER(O26),O26,0)-IF(ISNUMBER(Q26),Q26,0)+IF(ISNUMBER(K26),K26,0)</f>
        <v>0</v>
      </c>
      <c r="T26" s="1"/>
      <c r="U26" s="30"/>
      <c r="V26" s="1"/>
      <c r="W26" s="34">
        <f t="shared" si="0"/>
        <v>0</v>
      </c>
      <c r="X26" s="17"/>
    </row>
    <row r="27" spans="2:24" ht="15.75" customHeight="1">
      <c r="B27" s="15"/>
      <c r="C27" s="16">
        <v>5</v>
      </c>
      <c r="D27" s="16" t="s">
        <v>71</v>
      </c>
      <c r="E27" s="16"/>
      <c r="F27" s="1"/>
      <c r="G27" s="38">
        <f>'[4]Vella G.'!$S$27</f>
        <v>0</v>
      </c>
      <c r="H27" s="1"/>
      <c r="I27" s="30"/>
      <c r="J27" s="1"/>
      <c r="K27" s="30"/>
      <c r="L27" s="1"/>
      <c r="M27" s="30"/>
      <c r="N27" s="1"/>
      <c r="O27" s="30"/>
      <c r="P27" s="1"/>
      <c r="Q27" s="30"/>
      <c r="R27" s="1"/>
      <c r="S27" s="34">
        <f t="shared" si="1"/>
        <v>0</v>
      </c>
      <c r="T27" s="1"/>
      <c r="U27" s="30"/>
      <c r="V27" s="1"/>
      <c r="W27" s="34">
        <f t="shared" si="0"/>
        <v>0</v>
      </c>
      <c r="X27" s="17"/>
    </row>
    <row r="28" spans="2:24" ht="15.75" customHeight="1">
      <c r="B28" s="15"/>
      <c r="C28" s="16">
        <v>6</v>
      </c>
      <c r="D28" s="16" t="s">
        <v>34</v>
      </c>
      <c r="E28" s="16"/>
      <c r="F28" s="1"/>
      <c r="G28" s="38">
        <f>'[4]Vella G.'!$S$28</f>
        <v>0</v>
      </c>
      <c r="H28" s="1"/>
      <c r="I28" s="30"/>
      <c r="J28" s="1"/>
      <c r="K28" s="30"/>
      <c r="L28" s="1"/>
      <c r="M28" s="30"/>
      <c r="N28" s="1"/>
      <c r="O28" s="30"/>
      <c r="P28" s="1"/>
      <c r="Q28" s="30"/>
      <c r="R28" s="1"/>
      <c r="S28" s="34">
        <f t="shared" si="1"/>
        <v>0</v>
      </c>
      <c r="T28" s="1"/>
      <c r="U28" s="30"/>
      <c r="V28" s="1"/>
      <c r="W28" s="34">
        <f t="shared" si="0"/>
        <v>0</v>
      </c>
      <c r="X28" s="17"/>
    </row>
    <row r="29" spans="2:24" ht="15.75" customHeight="1">
      <c r="B29" s="15"/>
      <c r="C29" s="16">
        <v>7</v>
      </c>
      <c r="D29" s="16" t="s">
        <v>9</v>
      </c>
      <c r="E29" s="16"/>
      <c r="F29" s="1"/>
      <c r="G29" s="38">
        <f>'[4]Vella G.'!$S$29</f>
        <v>0</v>
      </c>
      <c r="H29" s="1"/>
      <c r="I29" s="30"/>
      <c r="J29" s="1"/>
      <c r="K29" s="30"/>
      <c r="L29" s="1"/>
      <c r="M29" s="30"/>
      <c r="N29" s="1"/>
      <c r="O29" s="30"/>
      <c r="P29" s="1"/>
      <c r="Q29" s="30"/>
      <c r="R29" s="1"/>
      <c r="S29" s="34">
        <f t="shared" si="1"/>
        <v>0</v>
      </c>
      <c r="T29" s="1"/>
      <c r="U29" s="30"/>
      <c r="V29" s="1"/>
      <c r="W29" s="34">
        <f t="shared" si="0"/>
        <v>0</v>
      </c>
      <c r="X29" s="17"/>
    </row>
    <row r="30" spans="2:24" ht="15.75" customHeight="1">
      <c r="B30" s="15"/>
      <c r="C30" s="16">
        <v>8</v>
      </c>
      <c r="D30" s="16" t="s">
        <v>35</v>
      </c>
      <c r="E30" s="16"/>
      <c r="F30" s="1"/>
      <c r="G30" s="38">
        <f>'[4]Vella G.'!$S$30</f>
        <v>0</v>
      </c>
      <c r="H30" s="1"/>
      <c r="I30" s="30"/>
      <c r="J30" s="1"/>
      <c r="K30" s="30"/>
      <c r="L30" s="1"/>
      <c r="M30" s="30"/>
      <c r="N30" s="1"/>
      <c r="O30" s="30"/>
      <c r="P30" s="1"/>
      <c r="Q30" s="30"/>
      <c r="R30" s="1"/>
      <c r="S30" s="34">
        <f t="shared" si="1"/>
        <v>0</v>
      </c>
      <c r="T30" s="1"/>
      <c r="U30" s="30"/>
      <c r="V30" s="1"/>
      <c r="W30" s="34">
        <f t="shared" si="0"/>
        <v>0</v>
      </c>
      <c r="X30" s="17"/>
    </row>
    <row r="31" spans="2:24" ht="15.75" customHeight="1">
      <c r="B31" s="15"/>
      <c r="C31" s="16">
        <v>9</v>
      </c>
      <c r="D31" s="16" t="s">
        <v>36</v>
      </c>
      <c r="E31" s="16"/>
      <c r="F31" s="1"/>
      <c r="G31" s="38">
        <f>'[4]Vella G.'!$S$31</f>
        <v>0</v>
      </c>
      <c r="H31" s="1"/>
      <c r="I31" s="30"/>
      <c r="J31" s="1"/>
      <c r="K31" s="30"/>
      <c r="L31" s="1"/>
      <c r="M31" s="30"/>
      <c r="N31" s="1"/>
      <c r="O31" s="30"/>
      <c r="P31" s="1"/>
      <c r="Q31" s="30"/>
      <c r="R31" s="1"/>
      <c r="S31" s="34">
        <f t="shared" si="1"/>
        <v>0</v>
      </c>
      <c r="T31" s="1"/>
      <c r="U31" s="30"/>
      <c r="V31" s="1"/>
      <c r="W31" s="34">
        <f t="shared" si="0"/>
        <v>0</v>
      </c>
      <c r="X31" s="17"/>
    </row>
    <row r="32" spans="2:24" ht="15.75" customHeight="1">
      <c r="B32" s="15"/>
      <c r="C32" s="16">
        <v>10</v>
      </c>
      <c r="D32" s="16" t="s">
        <v>37</v>
      </c>
      <c r="E32" s="16"/>
      <c r="F32" s="1"/>
      <c r="G32" s="38">
        <f>'[4]Vella G.'!$S$32</f>
        <v>0</v>
      </c>
      <c r="H32" s="1"/>
      <c r="I32" s="30"/>
      <c r="J32" s="1"/>
      <c r="K32" s="30"/>
      <c r="L32" s="1"/>
      <c r="M32" s="30"/>
      <c r="N32" s="1"/>
      <c r="O32" s="30"/>
      <c r="P32" s="1"/>
      <c r="Q32" s="30"/>
      <c r="R32" s="1"/>
      <c r="S32" s="34">
        <f t="shared" si="1"/>
        <v>0</v>
      </c>
      <c r="T32" s="1"/>
      <c r="U32" s="30"/>
      <c r="V32" s="1"/>
      <c r="W32" s="34">
        <f t="shared" si="0"/>
        <v>0</v>
      </c>
      <c r="X32" s="17"/>
    </row>
    <row r="33" spans="2:24" ht="15.75" customHeight="1">
      <c r="B33" s="15"/>
      <c r="C33" s="16">
        <v>11</v>
      </c>
      <c r="D33" s="16" t="s">
        <v>38</v>
      </c>
      <c r="E33" s="16"/>
      <c r="F33" s="1"/>
      <c r="G33" s="38">
        <f>'[4]Vella G.'!$S$33</f>
        <v>0</v>
      </c>
      <c r="H33" s="1"/>
      <c r="I33" s="30"/>
      <c r="J33" s="1"/>
      <c r="K33" s="30"/>
      <c r="L33" s="1"/>
      <c r="M33" s="30"/>
      <c r="N33" s="1"/>
      <c r="O33" s="30"/>
      <c r="P33" s="1"/>
      <c r="Q33" s="30"/>
      <c r="R33" s="1"/>
      <c r="S33" s="34">
        <f t="shared" si="1"/>
        <v>0</v>
      </c>
      <c r="T33" s="1"/>
      <c r="U33" s="30"/>
      <c r="V33" s="1"/>
      <c r="W33" s="34">
        <f t="shared" si="0"/>
        <v>0</v>
      </c>
      <c r="X33" s="17"/>
    </row>
    <row r="34" spans="2:24" ht="15.75" customHeight="1">
      <c r="B34" s="15"/>
      <c r="C34" s="16">
        <v>12</v>
      </c>
      <c r="D34" s="16" t="s">
        <v>39</v>
      </c>
      <c r="E34" s="16"/>
      <c r="F34" s="1"/>
      <c r="G34" s="38">
        <f>'[4]Vella G.'!$S$34</f>
        <v>0</v>
      </c>
      <c r="H34" s="1"/>
      <c r="I34" s="30"/>
      <c r="J34" s="1"/>
      <c r="K34" s="30"/>
      <c r="L34" s="1"/>
      <c r="M34" s="30"/>
      <c r="N34" s="1"/>
      <c r="O34" s="30"/>
      <c r="P34" s="1"/>
      <c r="Q34" s="30"/>
      <c r="R34" s="1"/>
      <c r="S34" s="34">
        <f t="shared" si="1"/>
        <v>0</v>
      </c>
      <c r="T34" s="1"/>
      <c r="U34" s="30"/>
      <c r="V34" s="1"/>
      <c r="W34" s="34">
        <f t="shared" si="0"/>
        <v>0</v>
      </c>
      <c r="X34" s="17"/>
    </row>
    <row r="35" spans="2:24" ht="15.75" customHeight="1">
      <c r="B35" s="15"/>
      <c r="C35" s="16">
        <v>13</v>
      </c>
      <c r="D35" s="16" t="s">
        <v>40</v>
      </c>
      <c r="E35" s="16"/>
      <c r="F35" s="1"/>
      <c r="G35" s="38">
        <f>'[4]Vella G.'!$S$35</f>
        <v>0</v>
      </c>
      <c r="H35" s="1"/>
      <c r="I35" s="30"/>
      <c r="J35" s="1"/>
      <c r="K35" s="30"/>
      <c r="L35" s="1"/>
      <c r="M35" s="30"/>
      <c r="N35" s="1"/>
      <c r="O35" s="30"/>
      <c r="P35" s="1"/>
      <c r="Q35" s="30"/>
      <c r="R35" s="1"/>
      <c r="S35" s="34">
        <f t="shared" si="1"/>
        <v>0</v>
      </c>
      <c r="T35" s="1"/>
      <c r="U35" s="30"/>
      <c r="V35" s="1"/>
      <c r="W35" s="34">
        <f t="shared" si="0"/>
        <v>0</v>
      </c>
      <c r="X35" s="17"/>
    </row>
    <row r="36" spans="2:24" ht="15.75" customHeight="1">
      <c r="B36" s="15"/>
      <c r="C36" s="16">
        <v>14</v>
      </c>
      <c r="D36" s="16" t="s">
        <v>20</v>
      </c>
      <c r="E36" s="16"/>
      <c r="F36" s="1"/>
      <c r="G36" s="38">
        <f>'[4]Vella G.'!$S$36</f>
        <v>0</v>
      </c>
      <c r="H36" s="1"/>
      <c r="I36" s="30"/>
      <c r="J36" s="1"/>
      <c r="K36" s="30"/>
      <c r="L36" s="1"/>
      <c r="M36" s="30"/>
      <c r="N36" s="1"/>
      <c r="O36" s="30"/>
      <c r="P36" s="1"/>
      <c r="Q36" s="30"/>
      <c r="R36" s="1"/>
      <c r="S36" s="34">
        <f t="shared" si="1"/>
        <v>0</v>
      </c>
      <c r="T36" s="1"/>
      <c r="U36" s="30"/>
      <c r="V36" s="1"/>
      <c r="W36" s="34">
        <f>IF(ISNUMBER(S36),S36,0)-IF(ISNUMBER(U36),U36,0)</f>
        <v>0</v>
      </c>
      <c r="X36" s="17"/>
    </row>
    <row r="37" spans="2:24" ht="15.75" customHeight="1">
      <c r="B37" s="15"/>
      <c r="C37" s="16">
        <v>15</v>
      </c>
      <c r="D37" s="16" t="s">
        <v>63</v>
      </c>
      <c r="E37" s="16"/>
      <c r="F37" s="1"/>
      <c r="G37" s="38">
        <f>'[4]Vella G.'!$S$37</f>
        <v>0</v>
      </c>
      <c r="H37" s="1"/>
      <c r="I37" s="30"/>
      <c r="J37" s="1"/>
      <c r="K37" s="30"/>
      <c r="L37" s="1"/>
      <c r="M37" s="30"/>
      <c r="N37" s="1"/>
      <c r="O37" s="30"/>
      <c r="P37" s="1"/>
      <c r="Q37" s="30"/>
      <c r="R37" s="1"/>
      <c r="S37" s="34">
        <f>IF(ISNUMBER(G37),G37,0)+IF(ISNUMBER(I37),I37,0)-IF(ISNUMBER(M37),M37,0)+IF(ISNUMBER(O37),O37,0)-IF(ISNUMBER(Q37),Q37,0)+IF(ISNUMBER(K37),K37,0)</f>
        <v>0</v>
      </c>
      <c r="T37" s="1"/>
      <c r="U37" s="30"/>
      <c r="V37" s="1"/>
      <c r="W37" s="34">
        <f>IF(ISNUMBER(S37),S37,0)-IF(ISNUMBER(U37),U37,0)</f>
        <v>0</v>
      </c>
      <c r="X37" s="17"/>
    </row>
    <row r="38" spans="2:24" ht="15.75" customHeight="1">
      <c r="B38" s="15"/>
      <c r="C38" s="16">
        <v>16</v>
      </c>
      <c r="D38" s="16" t="s">
        <v>64</v>
      </c>
      <c r="E38" s="16"/>
      <c r="F38" s="1"/>
      <c r="G38" s="38">
        <f>'[4]Vella G.'!$S$38</f>
        <v>0</v>
      </c>
      <c r="H38" s="1"/>
      <c r="I38" s="30"/>
      <c r="J38" s="1"/>
      <c r="K38" s="30"/>
      <c r="L38" s="1"/>
      <c r="M38" s="30"/>
      <c r="N38" s="1"/>
      <c r="O38" s="30"/>
      <c r="P38" s="1"/>
      <c r="Q38" s="30"/>
      <c r="R38" s="1"/>
      <c r="S38" s="34">
        <f t="shared" si="1"/>
        <v>0</v>
      </c>
      <c r="T38" s="1"/>
      <c r="U38" s="30"/>
      <c r="V38" s="1"/>
      <c r="W38" s="34">
        <f>IF(ISNUMBER(S38),S38,0)-IF(ISNUMBER(U38),U38,0)</f>
        <v>0</v>
      </c>
      <c r="X38" s="17"/>
    </row>
    <row r="39" spans="2:24" ht="15.75" customHeight="1">
      <c r="B39" s="15"/>
      <c r="C39" s="16">
        <v>17</v>
      </c>
      <c r="D39" s="16" t="s">
        <v>65</v>
      </c>
      <c r="E39" s="16"/>
      <c r="F39" s="1"/>
      <c r="G39" s="38">
        <f>'[4]Vella G.'!$S$39</f>
        <v>0</v>
      </c>
      <c r="H39" s="1"/>
      <c r="I39" s="30"/>
      <c r="J39" s="1"/>
      <c r="K39" s="30"/>
      <c r="L39" s="1"/>
      <c r="M39" s="30"/>
      <c r="N39" s="1"/>
      <c r="O39" s="30"/>
      <c r="P39" s="1"/>
      <c r="Q39" s="30"/>
      <c r="R39" s="1"/>
      <c r="S39" s="34">
        <f t="shared" si="1"/>
        <v>0</v>
      </c>
      <c r="T39" s="1"/>
      <c r="U39" s="30"/>
      <c r="V39" s="1"/>
      <c r="W39" s="34">
        <f t="shared" si="0"/>
        <v>0</v>
      </c>
      <c r="X39" s="17"/>
    </row>
    <row r="40" spans="2:24" ht="15.75" customHeight="1">
      <c r="B40" s="15"/>
      <c r="C40" s="16">
        <v>18</v>
      </c>
      <c r="D40" s="16" t="s">
        <v>130</v>
      </c>
      <c r="E40" s="16"/>
      <c r="F40" s="1"/>
      <c r="G40" s="38">
        <f>'[4]Vella G.'!$S$40</f>
        <v>0</v>
      </c>
      <c r="H40" s="1"/>
      <c r="I40" s="30"/>
      <c r="J40" s="1"/>
      <c r="K40" s="30"/>
      <c r="L40" s="1"/>
      <c r="M40" s="30"/>
      <c r="N40" s="1"/>
      <c r="O40" s="30"/>
      <c r="P40" s="1"/>
      <c r="Q40" s="30"/>
      <c r="R40" s="1"/>
      <c r="S40" s="34">
        <f t="shared" si="1"/>
        <v>0</v>
      </c>
      <c r="T40" s="1"/>
      <c r="U40" s="30"/>
      <c r="V40" s="1"/>
      <c r="W40" s="34">
        <f>IF(ISNUMBER(S40),S40,0)-IF(ISNUMBER(U40),U40,0)</f>
        <v>0</v>
      </c>
      <c r="X40" s="17"/>
    </row>
    <row r="41" spans="2:24" ht="15.75" customHeight="1">
      <c r="B41" s="15"/>
      <c r="C41" s="16">
        <v>19</v>
      </c>
      <c r="D41" s="16" t="s">
        <v>131</v>
      </c>
      <c r="E41" s="16"/>
      <c r="F41" s="1"/>
      <c r="G41" s="38">
        <f>'[4]Vella G.'!$S$41</f>
        <v>0</v>
      </c>
      <c r="H41" s="1"/>
      <c r="I41" s="30"/>
      <c r="J41" s="1"/>
      <c r="K41" s="30"/>
      <c r="L41" s="1"/>
      <c r="M41" s="30"/>
      <c r="N41" s="1"/>
      <c r="O41" s="30"/>
      <c r="P41" s="1"/>
      <c r="Q41" s="30"/>
      <c r="R41" s="1"/>
      <c r="S41" s="34">
        <f t="shared" si="1"/>
        <v>0</v>
      </c>
      <c r="T41" s="1"/>
      <c r="U41" s="30"/>
      <c r="V41" s="1"/>
      <c r="W41" s="34">
        <f>IF(ISNUMBER(S41),S41,0)-IF(ISNUMBER(U41),U41,0)</f>
        <v>0</v>
      </c>
      <c r="X41" s="17"/>
    </row>
    <row r="42" spans="2:24" ht="15.75" customHeight="1">
      <c r="B42" s="15"/>
      <c r="C42" s="16">
        <v>20</v>
      </c>
      <c r="D42" s="16" t="s">
        <v>132</v>
      </c>
      <c r="E42" s="16"/>
      <c r="F42" s="1"/>
      <c r="G42" s="38">
        <f>'[4]Vella G.'!$S$42</f>
        <v>0</v>
      </c>
      <c r="H42" s="1"/>
      <c r="I42" s="30"/>
      <c r="J42" s="1"/>
      <c r="K42" s="30"/>
      <c r="L42" s="1"/>
      <c r="M42" s="30"/>
      <c r="N42" s="1"/>
      <c r="O42" s="30"/>
      <c r="P42" s="1"/>
      <c r="Q42" s="30"/>
      <c r="R42" s="1"/>
      <c r="S42" s="34">
        <f>IF(ISNUMBER(G42),G42,0)+IF(ISNUMBER(I42),I42,0)-IF(ISNUMBER(M42),M42,0)+IF(ISNUMBER(O42),O42,0)-IF(ISNUMBER(Q42),Q42,0)+IF(ISNUMBER(K42),K42,0)</f>
        <v>0</v>
      </c>
      <c r="T42" s="1"/>
      <c r="U42" s="30"/>
      <c r="V42" s="1"/>
      <c r="W42" s="34">
        <f>IF(ISNUMBER(S42),S42,0)-IF(ISNUMBER(U42),U42,0)</f>
        <v>0</v>
      </c>
      <c r="X42" s="17"/>
    </row>
    <row r="43" spans="2:24" ht="15.75" customHeight="1">
      <c r="B43" s="15"/>
      <c r="C43" s="16">
        <v>21</v>
      </c>
      <c r="D43" s="16" t="s">
        <v>133</v>
      </c>
      <c r="E43" s="16"/>
      <c r="F43" s="1"/>
      <c r="G43" s="38">
        <f>'[4]Vella G.'!$S$43</f>
        <v>0</v>
      </c>
      <c r="H43" s="1"/>
      <c r="I43" s="30"/>
      <c r="J43" s="1"/>
      <c r="K43" s="30"/>
      <c r="L43" s="1"/>
      <c r="M43" s="30"/>
      <c r="N43" s="1"/>
      <c r="O43" s="30"/>
      <c r="P43" s="1"/>
      <c r="Q43" s="30"/>
      <c r="R43" s="1"/>
      <c r="S43" s="34">
        <f>IF(ISNUMBER(G43),G43,0)+IF(ISNUMBER(I43),I43,0)-IF(ISNUMBER(M43),M43,0)+IF(ISNUMBER(O43),O43,0)-IF(ISNUMBER(Q43),Q43,0)+IF(ISNUMBER(K43),K43,0)</f>
        <v>0</v>
      </c>
      <c r="T43" s="1"/>
      <c r="U43" s="30"/>
      <c r="V43" s="1"/>
      <c r="W43" s="34">
        <f>IF(ISNUMBER(S43),S43,0)-IF(ISNUMBER(U43),U43,0)</f>
        <v>0</v>
      </c>
      <c r="X43" s="17"/>
    </row>
    <row r="44" spans="2:24" ht="6" customHeight="1">
      <c r="B44" s="15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7"/>
    </row>
    <row r="45" spans="2:24" ht="13.5" thickBot="1">
      <c r="B45" s="15"/>
      <c r="C45" s="1" t="s">
        <v>7</v>
      </c>
      <c r="D45" s="1"/>
      <c r="E45" s="1"/>
      <c r="F45" s="1"/>
      <c r="G45" s="35">
        <f>SUM(G23:G43)</f>
        <v>204</v>
      </c>
      <c r="H45" s="34"/>
      <c r="I45" s="35">
        <f>SUM(I23:I43)</f>
        <v>9</v>
      </c>
      <c r="J45" s="34"/>
      <c r="K45" s="35">
        <f>SUM(K23:K43)</f>
        <v>0</v>
      </c>
      <c r="L45" s="34"/>
      <c r="M45" s="35">
        <f>SUM(M23:M43)</f>
        <v>8</v>
      </c>
      <c r="N45" s="34"/>
      <c r="O45" s="35">
        <f>SUM(O23:O43)</f>
        <v>0</v>
      </c>
      <c r="P45" s="34"/>
      <c r="Q45" s="35">
        <f>SUM(Q23:Q43)</f>
        <v>1</v>
      </c>
      <c r="R45" s="34"/>
      <c r="S45" s="35">
        <f>SUM(S23:S43)</f>
        <v>204</v>
      </c>
      <c r="T45" s="34"/>
      <c r="U45" s="35">
        <f>SUM(U23:U43)</f>
        <v>1</v>
      </c>
      <c r="V45" s="34"/>
      <c r="W45" s="35">
        <f>SUM(W23:W43)</f>
        <v>203</v>
      </c>
      <c r="X45" s="17"/>
    </row>
    <row r="46" spans="2:24" ht="4.5" customHeight="1" thickTop="1">
      <c r="B46" s="15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7"/>
    </row>
    <row r="47" spans="2:24" ht="11.25" customHeight="1" hidden="1">
      <c r="B47" s="15"/>
      <c r="C47" s="16"/>
      <c r="D47" s="16"/>
      <c r="E47" s="16"/>
      <c r="F47" s="1"/>
      <c r="G47" s="16"/>
      <c r="H47" s="1"/>
      <c r="I47" s="16"/>
      <c r="J47" s="1"/>
      <c r="K47" s="16"/>
      <c r="L47" s="1"/>
      <c r="M47" s="16"/>
      <c r="N47" s="1"/>
      <c r="O47" s="16"/>
      <c r="P47" s="1"/>
      <c r="Q47" s="16"/>
      <c r="R47" s="1"/>
      <c r="S47" s="1">
        <f>G47+I47-M47+O47-Q47</f>
        <v>0</v>
      </c>
      <c r="T47" s="1"/>
      <c r="U47" s="16"/>
      <c r="V47" s="1"/>
      <c r="W47" s="1">
        <f>S47-U47</f>
        <v>0</v>
      </c>
      <c r="X47" s="17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8"/>
    </row>
    <row r="50" ht="12.75">
      <c r="C50" s="2" t="s">
        <v>31</v>
      </c>
    </row>
    <row r="51" spans="14:17" ht="12.75">
      <c r="N51" s="19" t="s">
        <v>42</v>
      </c>
      <c r="Q51" s="20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48" t="s">
        <v>14</v>
      </c>
      <c r="D53" s="48"/>
      <c r="E53" s="48"/>
      <c r="M53" s="1"/>
      <c r="N53" s="19" t="s">
        <v>41</v>
      </c>
      <c r="Q53" s="20"/>
      <c r="T53" s="33"/>
    </row>
    <row r="54" ht="12.75">
      <c r="T54" s="6" t="s">
        <v>12</v>
      </c>
    </row>
    <row r="55" spans="17:23" ht="12.75">
      <c r="Q55" s="21"/>
      <c r="R55" s="22"/>
      <c r="S55" s="22"/>
      <c r="T55" s="22"/>
      <c r="U55" s="22"/>
      <c r="V55" s="22"/>
      <c r="W55" s="23"/>
    </row>
    <row r="56" spans="14:23" ht="12.75">
      <c r="N56" s="19" t="s">
        <v>43</v>
      </c>
      <c r="Q56" s="24"/>
      <c r="R56" s="1"/>
      <c r="S56" s="1"/>
      <c r="T56" s="1"/>
      <c r="U56" s="1"/>
      <c r="V56" s="1"/>
      <c r="W56" s="25"/>
    </row>
    <row r="57" spans="17:23" ht="12.75">
      <c r="Q57" s="26"/>
      <c r="R57" s="27"/>
      <c r="S57" s="27"/>
      <c r="T57" s="27"/>
      <c r="U57" s="27"/>
      <c r="V57" s="27"/>
      <c r="W57" s="28"/>
    </row>
  </sheetData>
  <sheetProtection password="9F1D" sheet="1" objects="1" scenarios="1"/>
  <mergeCells count="7">
    <mergeCell ref="C53:E53"/>
    <mergeCell ref="B2:V2"/>
    <mergeCell ref="B5:V5"/>
    <mergeCell ref="B4:V4"/>
    <mergeCell ref="B7:V7"/>
    <mergeCell ref="B11:V11"/>
    <mergeCell ref="B13:V13"/>
  </mergeCells>
  <printOptions/>
  <pageMargins left="0.48" right="0.35" top="0.51" bottom="0.31" header="0.31" footer="0.19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/>
  <dimension ref="B2:X57"/>
  <sheetViews>
    <sheetView showGridLines="0" showZeros="0" zoomScalePageLayoutView="0" workbookViewId="0" topLeftCell="A28">
      <selection activeCell="S32" sqref="S32"/>
    </sheetView>
  </sheetViews>
  <sheetFormatPr defaultColWidth="9.140625" defaultRowHeight="12.75"/>
  <cols>
    <col min="1" max="1" width="2.57421875" style="2" customWidth="1"/>
    <col min="2" max="2" width="1.7109375" style="2" customWidth="1"/>
    <col min="3" max="3" width="2.8515625" style="2" customWidth="1"/>
    <col min="4" max="4" width="8.57421875" style="2" customWidth="1"/>
    <col min="5" max="5" width="10.28125" style="2" customWidth="1"/>
    <col min="6" max="6" width="1.7109375" style="2" customWidth="1"/>
    <col min="7" max="7" width="5.8515625" style="2" bestFit="1" customWidth="1"/>
    <col min="8" max="8" width="1.28515625" style="2" customWidth="1"/>
    <col min="9" max="9" width="4.57421875" style="2" customWidth="1"/>
    <col min="10" max="10" width="1.28515625" style="2" customWidth="1"/>
    <col min="11" max="11" width="7.140625" style="2" customWidth="1"/>
    <col min="12" max="12" width="1.28515625" style="2" customWidth="1"/>
    <col min="13" max="13" width="4.421875" style="2" customWidth="1"/>
    <col min="14" max="14" width="1.28515625" style="2" customWidth="1"/>
    <col min="15" max="15" width="4.28125" style="2" customWidth="1"/>
    <col min="16" max="16" width="1.7109375" style="2" customWidth="1"/>
    <col min="17" max="17" width="7.28125" style="2" customWidth="1"/>
    <col min="18" max="18" width="1.7109375" style="2" customWidth="1"/>
    <col min="19" max="19" width="6.28125" style="2" customWidth="1"/>
    <col min="20" max="20" width="1.7109375" style="2" customWidth="1"/>
    <col min="21" max="21" width="5.8515625" style="2" customWidth="1"/>
    <col min="22" max="22" width="1.1484375" style="2" customWidth="1"/>
    <col min="23" max="23" width="6.00390625" style="2" customWidth="1"/>
    <col min="24" max="24" width="1.8515625" style="2" customWidth="1"/>
    <col min="25" max="27" width="9.140625" style="2" customWidth="1"/>
    <col min="28" max="28" width="10.28125" style="2" customWidth="1"/>
    <col min="29" max="16384" width="9.140625" style="2" customWidth="1"/>
  </cols>
  <sheetData>
    <row r="1" ht="12.75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">
      <c r="B4" s="50" t="s">
        <v>143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hidden="1"/>
    <row r="9" spans="2:17" ht="15.75">
      <c r="B9" s="3" t="s">
        <v>46</v>
      </c>
      <c r="C9" s="3"/>
      <c r="D9" s="3"/>
      <c r="E9" s="3"/>
      <c r="G9" s="1"/>
      <c r="H9" s="4" t="str">
        <f>Kriminal!H6</f>
        <v>Jannar 2019</v>
      </c>
      <c r="I9" s="1"/>
      <c r="L9" s="1"/>
      <c r="M9" s="1"/>
      <c r="P9" s="1"/>
      <c r="Q9" s="1"/>
    </row>
    <row r="10" ht="3.75" customHeight="1"/>
    <row r="11" spans="2:22" ht="106.5" customHeight="1">
      <c r="B11" s="52" t="s">
        <v>72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ht="6.75" customHeight="1" hidden="1"/>
    <row r="13" spans="2:22" ht="10.5" customHeight="1">
      <c r="B13" s="54" t="s">
        <v>62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74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134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7" t="s">
        <v>135</v>
      </c>
      <c r="K19" s="13"/>
      <c r="L19" s="13"/>
      <c r="M19" s="13" t="s">
        <v>26</v>
      </c>
      <c r="N19" s="13"/>
      <c r="O19" s="32" t="s">
        <v>27</v>
      </c>
      <c r="P19" s="13"/>
      <c r="Q19" s="32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1"/>
      <c r="G23" s="38">
        <f>'[4]Depasquale F.'!$S$23</f>
        <v>0</v>
      </c>
      <c r="H23" s="1"/>
      <c r="I23" s="29"/>
      <c r="J23" s="1"/>
      <c r="K23" s="29"/>
      <c r="L23" s="1"/>
      <c r="M23" s="29"/>
      <c r="N23" s="1"/>
      <c r="O23" s="29"/>
      <c r="P23" s="1"/>
      <c r="Q23" s="29"/>
      <c r="R23" s="1"/>
      <c r="S23" s="34">
        <f>IF(ISNUMBER(G23),G23,0)+IF(ISNUMBER(I23),I23,0)-IF(ISNUMBER(M23),M23,0)+IF(ISNUMBER(O23),O23,0)-IF(ISNUMBER(Q23),Q23,0)+IF(ISNUMBER(K23),K23,0)</f>
        <v>0</v>
      </c>
      <c r="T23" s="1"/>
      <c r="U23" s="29"/>
      <c r="V23" s="1"/>
      <c r="W23" s="34">
        <f>IF(ISNUMBER(S23),S23,0)-IF(ISNUMBER(U23),U23,0)</f>
        <v>0</v>
      </c>
      <c r="X23" s="17"/>
    </row>
    <row r="24" spans="2:24" ht="15.75" customHeight="1">
      <c r="B24" s="15"/>
      <c r="C24" s="16">
        <v>2</v>
      </c>
      <c r="D24" s="16" t="s">
        <v>33</v>
      </c>
      <c r="E24" s="16"/>
      <c r="F24" s="1"/>
      <c r="G24" s="38">
        <f>'[4]Depasquale F.'!$S$24</f>
        <v>40</v>
      </c>
      <c r="H24" s="1"/>
      <c r="I24" s="30">
        <v>1</v>
      </c>
      <c r="J24" s="1"/>
      <c r="K24" s="30"/>
      <c r="L24" s="1"/>
      <c r="M24" s="30">
        <v>2</v>
      </c>
      <c r="N24" s="1"/>
      <c r="O24" s="30"/>
      <c r="P24" s="1"/>
      <c r="Q24" s="30"/>
      <c r="R24" s="1"/>
      <c r="S24" s="34">
        <f>IF(ISNUMBER(G24),G24,0)+IF(ISNUMBER(I24),I24,0)-IF(ISNUMBER(M24),M24,0)+IF(ISNUMBER(O24),O24,0)-IF(ISNUMBER(Q24),Q24,0)+IF(ISNUMBER(K24),K24,0)</f>
        <v>39</v>
      </c>
      <c r="T24" s="1"/>
      <c r="U24" s="30">
        <v>37</v>
      </c>
      <c r="V24" s="1"/>
      <c r="W24" s="34">
        <f aca="true" t="shared" si="0" ref="W24:W43">IF(ISNUMBER(S24),S24,0)-IF(ISNUMBER(U24),U24,0)</f>
        <v>2</v>
      </c>
      <c r="X24" s="17"/>
    </row>
    <row r="25" spans="2:24" ht="15.75" customHeight="1">
      <c r="B25" s="15"/>
      <c r="C25" s="16">
        <v>3</v>
      </c>
      <c r="D25" s="16" t="s">
        <v>19</v>
      </c>
      <c r="E25" s="16"/>
      <c r="F25" s="1"/>
      <c r="G25" s="38">
        <f>'[4]Depasquale F.'!$S$25</f>
        <v>38</v>
      </c>
      <c r="H25" s="1"/>
      <c r="I25" s="30">
        <v>1</v>
      </c>
      <c r="J25" s="1"/>
      <c r="K25" s="30"/>
      <c r="L25" s="1"/>
      <c r="M25" s="30">
        <v>3</v>
      </c>
      <c r="N25" s="1"/>
      <c r="O25" s="30"/>
      <c r="P25" s="1"/>
      <c r="Q25" s="30"/>
      <c r="R25" s="1"/>
      <c r="S25" s="34">
        <f aca="true" t="shared" si="1" ref="S25:S41">IF(ISNUMBER(G25),G25,0)+IF(ISNUMBER(I25),I25,0)-IF(ISNUMBER(M25),M25,0)+IF(ISNUMBER(O25),O25,0)-IF(ISNUMBER(Q25),Q25,0)+IF(ISNUMBER(K25),K25,0)</f>
        <v>36</v>
      </c>
      <c r="T25" s="1"/>
      <c r="U25" s="30"/>
      <c r="V25" s="1"/>
      <c r="W25" s="34">
        <f t="shared" si="0"/>
        <v>36</v>
      </c>
      <c r="X25" s="17"/>
    </row>
    <row r="26" spans="2:24" ht="15.75" customHeight="1">
      <c r="B26" s="15"/>
      <c r="C26" s="16">
        <v>4</v>
      </c>
      <c r="D26" s="16" t="s">
        <v>8</v>
      </c>
      <c r="E26" s="16"/>
      <c r="F26" s="1"/>
      <c r="G26" s="38">
        <f>'[4]Depasquale F.'!$S$26</f>
        <v>0</v>
      </c>
      <c r="H26" s="1"/>
      <c r="I26" s="30"/>
      <c r="J26" s="1"/>
      <c r="K26" s="30"/>
      <c r="L26" s="1"/>
      <c r="M26" s="30"/>
      <c r="N26" s="1"/>
      <c r="O26" s="30"/>
      <c r="P26" s="1"/>
      <c r="Q26" s="30"/>
      <c r="R26" s="1"/>
      <c r="S26" s="34">
        <f>IF(ISNUMBER(G26),G26,0)+IF(ISNUMBER(I26),I26,0)-IF(ISNUMBER(M26),M26,0)+IF(ISNUMBER(O26),O26,0)-IF(ISNUMBER(Q26),Q26,0)+IF(ISNUMBER(K26),K26,0)</f>
        <v>0</v>
      </c>
      <c r="T26" s="1"/>
      <c r="U26" s="30"/>
      <c r="V26" s="1"/>
      <c r="W26" s="34">
        <f t="shared" si="0"/>
        <v>0</v>
      </c>
      <c r="X26" s="17"/>
    </row>
    <row r="27" spans="2:24" ht="15.75" customHeight="1">
      <c r="B27" s="15"/>
      <c r="C27" s="16">
        <v>5</v>
      </c>
      <c r="D27" s="16" t="s">
        <v>71</v>
      </c>
      <c r="E27" s="16"/>
      <c r="F27" s="1"/>
      <c r="G27" s="38">
        <f>'[4]Depasquale F.'!$S$27</f>
        <v>0</v>
      </c>
      <c r="H27" s="1"/>
      <c r="I27" s="30"/>
      <c r="J27" s="1"/>
      <c r="K27" s="30"/>
      <c r="L27" s="1"/>
      <c r="M27" s="30"/>
      <c r="N27" s="1"/>
      <c r="O27" s="30"/>
      <c r="P27" s="1"/>
      <c r="Q27" s="30"/>
      <c r="R27" s="1"/>
      <c r="S27" s="34">
        <f t="shared" si="1"/>
        <v>0</v>
      </c>
      <c r="T27" s="1"/>
      <c r="U27" s="30"/>
      <c r="V27" s="1"/>
      <c r="W27" s="34">
        <f t="shared" si="0"/>
        <v>0</v>
      </c>
      <c r="X27" s="17"/>
    </row>
    <row r="28" spans="2:24" ht="15.75" customHeight="1">
      <c r="B28" s="15"/>
      <c r="C28" s="16">
        <v>6</v>
      </c>
      <c r="D28" s="16" t="s">
        <v>34</v>
      </c>
      <c r="E28" s="16"/>
      <c r="F28" s="1"/>
      <c r="G28" s="38">
        <f>'[4]Depasquale F.'!$S$28</f>
        <v>0</v>
      </c>
      <c r="H28" s="1"/>
      <c r="I28" s="30"/>
      <c r="J28" s="1"/>
      <c r="K28" s="30"/>
      <c r="L28" s="1"/>
      <c r="M28" s="30"/>
      <c r="N28" s="1"/>
      <c r="O28" s="30"/>
      <c r="P28" s="1"/>
      <c r="Q28" s="30"/>
      <c r="R28" s="1"/>
      <c r="S28" s="34">
        <f t="shared" si="1"/>
        <v>0</v>
      </c>
      <c r="T28" s="1"/>
      <c r="U28" s="30"/>
      <c r="V28" s="1"/>
      <c r="W28" s="34">
        <f t="shared" si="0"/>
        <v>0</v>
      </c>
      <c r="X28" s="17"/>
    </row>
    <row r="29" spans="2:24" ht="15.75" customHeight="1">
      <c r="B29" s="15"/>
      <c r="C29" s="16">
        <v>7</v>
      </c>
      <c r="D29" s="16" t="s">
        <v>9</v>
      </c>
      <c r="E29" s="16"/>
      <c r="F29" s="1"/>
      <c r="G29" s="38">
        <f>'[4]Depasquale F.'!$S$29</f>
        <v>0</v>
      </c>
      <c r="H29" s="1"/>
      <c r="I29" s="30"/>
      <c r="J29" s="1"/>
      <c r="K29" s="30"/>
      <c r="L29" s="1"/>
      <c r="M29" s="30"/>
      <c r="N29" s="1"/>
      <c r="O29" s="30"/>
      <c r="P29" s="1"/>
      <c r="Q29" s="30"/>
      <c r="R29" s="1"/>
      <c r="S29" s="34">
        <f t="shared" si="1"/>
        <v>0</v>
      </c>
      <c r="T29" s="1"/>
      <c r="U29" s="30"/>
      <c r="V29" s="1"/>
      <c r="W29" s="34">
        <f t="shared" si="0"/>
        <v>0</v>
      </c>
      <c r="X29" s="17"/>
    </row>
    <row r="30" spans="2:24" ht="15.75" customHeight="1">
      <c r="B30" s="15"/>
      <c r="C30" s="16">
        <v>8</v>
      </c>
      <c r="D30" s="16" t="s">
        <v>35</v>
      </c>
      <c r="E30" s="16"/>
      <c r="F30" s="1"/>
      <c r="G30" s="38">
        <f>'[4]Depasquale F.'!$S$30</f>
        <v>0</v>
      </c>
      <c r="H30" s="1"/>
      <c r="I30" s="30"/>
      <c r="J30" s="1"/>
      <c r="K30" s="30"/>
      <c r="L30" s="1"/>
      <c r="M30" s="30"/>
      <c r="N30" s="1"/>
      <c r="O30" s="30"/>
      <c r="P30" s="1"/>
      <c r="Q30" s="30"/>
      <c r="R30" s="1"/>
      <c r="S30" s="34">
        <f t="shared" si="1"/>
        <v>0</v>
      </c>
      <c r="T30" s="1"/>
      <c r="U30" s="30"/>
      <c r="V30" s="1"/>
      <c r="W30" s="34">
        <f t="shared" si="0"/>
        <v>0</v>
      </c>
      <c r="X30" s="17"/>
    </row>
    <row r="31" spans="2:24" ht="15.75" customHeight="1">
      <c r="B31" s="15"/>
      <c r="C31" s="16">
        <v>9</v>
      </c>
      <c r="D31" s="16" t="s">
        <v>36</v>
      </c>
      <c r="E31" s="16"/>
      <c r="F31" s="1"/>
      <c r="G31" s="38">
        <f>'[4]Depasquale F.'!$S$31</f>
        <v>0</v>
      </c>
      <c r="H31" s="1"/>
      <c r="I31" s="30"/>
      <c r="J31" s="1"/>
      <c r="K31" s="30"/>
      <c r="L31" s="1"/>
      <c r="M31" s="30"/>
      <c r="N31" s="1"/>
      <c r="O31" s="30"/>
      <c r="P31" s="1"/>
      <c r="Q31" s="30"/>
      <c r="R31" s="1"/>
      <c r="S31" s="34">
        <f t="shared" si="1"/>
        <v>0</v>
      </c>
      <c r="T31" s="1"/>
      <c r="U31" s="30"/>
      <c r="V31" s="1"/>
      <c r="W31" s="34">
        <f t="shared" si="0"/>
        <v>0</v>
      </c>
      <c r="X31" s="17"/>
    </row>
    <row r="32" spans="2:24" ht="15.75" customHeight="1">
      <c r="B32" s="15"/>
      <c r="C32" s="16">
        <v>10</v>
      </c>
      <c r="D32" s="16" t="s">
        <v>37</v>
      </c>
      <c r="E32" s="16"/>
      <c r="F32" s="1"/>
      <c r="G32" s="38">
        <f>'[4]Depasquale F.'!$S$32</f>
        <v>0</v>
      </c>
      <c r="H32" s="1"/>
      <c r="I32" s="30"/>
      <c r="J32" s="1"/>
      <c r="K32" s="30"/>
      <c r="L32" s="1"/>
      <c r="M32" s="30"/>
      <c r="N32" s="1"/>
      <c r="O32" s="30"/>
      <c r="P32" s="1"/>
      <c r="Q32" s="30"/>
      <c r="R32" s="1"/>
      <c r="S32" s="34">
        <f t="shared" si="1"/>
        <v>0</v>
      </c>
      <c r="T32" s="1"/>
      <c r="U32" s="30"/>
      <c r="V32" s="1"/>
      <c r="W32" s="34">
        <f t="shared" si="0"/>
        <v>0</v>
      </c>
      <c r="X32" s="17"/>
    </row>
    <row r="33" spans="2:24" ht="15.75" customHeight="1">
      <c r="B33" s="15"/>
      <c r="C33" s="16">
        <v>11</v>
      </c>
      <c r="D33" s="16" t="s">
        <v>38</v>
      </c>
      <c r="E33" s="16"/>
      <c r="F33" s="1"/>
      <c r="G33" s="38">
        <f>'[4]Depasquale F.'!$S$33</f>
        <v>0</v>
      </c>
      <c r="H33" s="1"/>
      <c r="I33" s="30"/>
      <c r="J33" s="1"/>
      <c r="K33" s="30"/>
      <c r="L33" s="1"/>
      <c r="M33" s="30"/>
      <c r="N33" s="1"/>
      <c r="O33" s="30"/>
      <c r="P33" s="1"/>
      <c r="Q33" s="30"/>
      <c r="R33" s="1"/>
      <c r="S33" s="34">
        <f t="shared" si="1"/>
        <v>0</v>
      </c>
      <c r="T33" s="1"/>
      <c r="U33" s="30"/>
      <c r="V33" s="1"/>
      <c r="W33" s="34">
        <f t="shared" si="0"/>
        <v>0</v>
      </c>
      <c r="X33" s="17"/>
    </row>
    <row r="34" spans="2:24" ht="15.75" customHeight="1">
      <c r="B34" s="15"/>
      <c r="C34" s="16">
        <v>12</v>
      </c>
      <c r="D34" s="16" t="s">
        <v>39</v>
      </c>
      <c r="E34" s="16"/>
      <c r="F34" s="1"/>
      <c r="G34" s="38">
        <f>'[4]Depasquale F.'!$S$34</f>
        <v>189</v>
      </c>
      <c r="H34" s="1"/>
      <c r="I34" s="30">
        <v>92</v>
      </c>
      <c r="J34" s="1"/>
      <c r="K34" s="30"/>
      <c r="L34" s="1"/>
      <c r="M34" s="30">
        <v>92</v>
      </c>
      <c r="N34" s="1"/>
      <c r="O34" s="30"/>
      <c r="P34" s="1"/>
      <c r="Q34" s="30"/>
      <c r="R34" s="1"/>
      <c r="S34" s="34">
        <f t="shared" si="1"/>
        <v>189</v>
      </c>
      <c r="T34" s="1"/>
      <c r="U34" s="30"/>
      <c r="V34" s="1"/>
      <c r="W34" s="34">
        <f t="shared" si="0"/>
        <v>189</v>
      </c>
      <c r="X34" s="17"/>
    </row>
    <row r="35" spans="2:24" ht="15.75" customHeight="1">
      <c r="B35" s="15"/>
      <c r="C35" s="16">
        <v>13</v>
      </c>
      <c r="D35" s="16" t="s">
        <v>40</v>
      </c>
      <c r="E35" s="16"/>
      <c r="F35" s="1"/>
      <c r="G35" s="38">
        <f>'[4]Depasquale F.'!$S$35</f>
        <v>0</v>
      </c>
      <c r="H35" s="1"/>
      <c r="I35" s="30"/>
      <c r="J35" s="1"/>
      <c r="K35" s="30"/>
      <c r="L35" s="1"/>
      <c r="M35" s="30"/>
      <c r="N35" s="1"/>
      <c r="O35" s="30"/>
      <c r="P35" s="1"/>
      <c r="Q35" s="30"/>
      <c r="R35" s="1"/>
      <c r="S35" s="34">
        <f t="shared" si="1"/>
        <v>0</v>
      </c>
      <c r="T35" s="1"/>
      <c r="U35" s="30"/>
      <c r="V35" s="1"/>
      <c r="W35" s="34">
        <f t="shared" si="0"/>
        <v>0</v>
      </c>
      <c r="X35" s="17"/>
    </row>
    <row r="36" spans="2:24" ht="15.75" customHeight="1">
      <c r="B36" s="15"/>
      <c r="C36" s="16">
        <v>14</v>
      </c>
      <c r="D36" s="16" t="s">
        <v>20</v>
      </c>
      <c r="E36" s="16"/>
      <c r="F36" s="1"/>
      <c r="G36" s="38">
        <f>'[4]Depasquale F.'!$S$36</f>
        <v>0</v>
      </c>
      <c r="H36" s="1"/>
      <c r="I36" s="30"/>
      <c r="J36" s="1"/>
      <c r="K36" s="30"/>
      <c r="L36" s="1"/>
      <c r="M36" s="30"/>
      <c r="N36" s="1"/>
      <c r="O36" s="30"/>
      <c r="P36" s="1"/>
      <c r="Q36" s="30"/>
      <c r="R36" s="1"/>
      <c r="S36" s="34">
        <f t="shared" si="1"/>
        <v>0</v>
      </c>
      <c r="T36" s="1"/>
      <c r="U36" s="30"/>
      <c r="V36" s="1"/>
      <c r="W36" s="34">
        <f t="shared" si="0"/>
        <v>0</v>
      </c>
      <c r="X36" s="17"/>
    </row>
    <row r="37" spans="2:24" ht="15.75" customHeight="1">
      <c r="B37" s="15"/>
      <c r="C37" s="16">
        <v>15</v>
      </c>
      <c r="D37" s="16" t="s">
        <v>63</v>
      </c>
      <c r="E37" s="16"/>
      <c r="F37" s="1"/>
      <c r="G37" s="38">
        <f>'[4]Depasquale F.'!$S$37</f>
        <v>0</v>
      </c>
      <c r="H37" s="1"/>
      <c r="I37" s="30"/>
      <c r="J37" s="1"/>
      <c r="K37" s="30"/>
      <c r="L37" s="1"/>
      <c r="M37" s="30"/>
      <c r="N37" s="1"/>
      <c r="O37" s="30"/>
      <c r="P37" s="1"/>
      <c r="Q37" s="30"/>
      <c r="R37" s="1"/>
      <c r="S37" s="34">
        <f>IF(ISNUMBER(G37),G37,0)+IF(ISNUMBER(I37),I37,0)-IF(ISNUMBER(M37),M37,0)+IF(ISNUMBER(O37),O37,0)-IF(ISNUMBER(Q37),Q37,0)+IF(ISNUMBER(K37),K37,0)</f>
        <v>0</v>
      </c>
      <c r="T37" s="1"/>
      <c r="U37" s="30"/>
      <c r="V37" s="1"/>
      <c r="W37" s="34">
        <f t="shared" si="0"/>
        <v>0</v>
      </c>
      <c r="X37" s="17"/>
    </row>
    <row r="38" spans="2:24" ht="15.75" customHeight="1">
      <c r="B38" s="15"/>
      <c r="C38" s="16">
        <v>16</v>
      </c>
      <c r="D38" s="16" t="s">
        <v>64</v>
      </c>
      <c r="E38" s="16"/>
      <c r="F38" s="1"/>
      <c r="G38" s="38">
        <f>'[4]Depasquale F.'!$S$38</f>
        <v>0</v>
      </c>
      <c r="H38" s="1"/>
      <c r="I38" s="30"/>
      <c r="J38" s="1"/>
      <c r="K38" s="30"/>
      <c r="L38" s="1"/>
      <c r="M38" s="30"/>
      <c r="N38" s="1"/>
      <c r="O38" s="30"/>
      <c r="P38" s="1"/>
      <c r="Q38" s="30"/>
      <c r="R38" s="1"/>
      <c r="S38" s="34">
        <f t="shared" si="1"/>
        <v>0</v>
      </c>
      <c r="T38" s="1"/>
      <c r="U38" s="30"/>
      <c r="V38" s="1"/>
      <c r="W38" s="34">
        <f t="shared" si="0"/>
        <v>0</v>
      </c>
      <c r="X38" s="17"/>
    </row>
    <row r="39" spans="2:24" ht="15.75" customHeight="1">
      <c r="B39" s="15"/>
      <c r="C39" s="16">
        <v>17</v>
      </c>
      <c r="D39" s="16" t="s">
        <v>65</v>
      </c>
      <c r="E39" s="16"/>
      <c r="F39" s="1"/>
      <c r="G39" s="38">
        <f>'[4]Depasquale F.'!$S$39</f>
        <v>0</v>
      </c>
      <c r="H39" s="1"/>
      <c r="I39" s="30"/>
      <c r="J39" s="1"/>
      <c r="K39" s="30"/>
      <c r="L39" s="1"/>
      <c r="M39" s="30"/>
      <c r="N39" s="1"/>
      <c r="O39" s="30"/>
      <c r="P39" s="1"/>
      <c r="Q39" s="30"/>
      <c r="R39" s="1"/>
      <c r="S39" s="34">
        <f t="shared" si="1"/>
        <v>0</v>
      </c>
      <c r="T39" s="1"/>
      <c r="U39" s="30"/>
      <c r="V39" s="1"/>
      <c r="W39" s="34">
        <f t="shared" si="0"/>
        <v>0</v>
      </c>
      <c r="X39" s="17"/>
    </row>
    <row r="40" spans="2:24" ht="15.75" customHeight="1">
      <c r="B40" s="15"/>
      <c r="C40" s="16">
        <v>18</v>
      </c>
      <c r="D40" s="16" t="s">
        <v>130</v>
      </c>
      <c r="E40" s="16"/>
      <c r="F40" s="1"/>
      <c r="G40" s="38">
        <f>'[4]Depasquale F.'!$S$40</f>
        <v>0</v>
      </c>
      <c r="H40" s="1"/>
      <c r="I40" s="30"/>
      <c r="J40" s="1"/>
      <c r="K40" s="30"/>
      <c r="L40" s="1"/>
      <c r="M40" s="30"/>
      <c r="N40" s="1"/>
      <c r="O40" s="30"/>
      <c r="P40" s="1"/>
      <c r="Q40" s="30"/>
      <c r="R40" s="1"/>
      <c r="S40" s="34">
        <f t="shared" si="1"/>
        <v>0</v>
      </c>
      <c r="T40" s="1"/>
      <c r="U40" s="30"/>
      <c r="V40" s="1"/>
      <c r="W40" s="34">
        <f t="shared" si="0"/>
        <v>0</v>
      </c>
      <c r="X40" s="17"/>
    </row>
    <row r="41" spans="2:24" ht="15.75" customHeight="1">
      <c r="B41" s="15"/>
      <c r="C41" s="16">
        <v>19</v>
      </c>
      <c r="D41" s="16" t="s">
        <v>131</v>
      </c>
      <c r="E41" s="16"/>
      <c r="F41" s="1"/>
      <c r="G41" s="38">
        <f>'[4]Depasquale F.'!$S$41</f>
        <v>0</v>
      </c>
      <c r="H41" s="1"/>
      <c r="I41" s="30"/>
      <c r="J41" s="1"/>
      <c r="K41" s="30"/>
      <c r="L41" s="1"/>
      <c r="M41" s="30"/>
      <c r="N41" s="1"/>
      <c r="O41" s="30"/>
      <c r="P41" s="1"/>
      <c r="Q41" s="30"/>
      <c r="R41" s="1"/>
      <c r="S41" s="34">
        <f t="shared" si="1"/>
        <v>0</v>
      </c>
      <c r="T41" s="1"/>
      <c r="U41" s="30"/>
      <c r="V41" s="1"/>
      <c r="W41" s="34">
        <f t="shared" si="0"/>
        <v>0</v>
      </c>
      <c r="X41" s="17"/>
    </row>
    <row r="42" spans="2:24" ht="15.75" customHeight="1">
      <c r="B42" s="15"/>
      <c r="C42" s="16">
        <v>20</v>
      </c>
      <c r="D42" s="16" t="s">
        <v>132</v>
      </c>
      <c r="E42" s="16"/>
      <c r="F42" s="1"/>
      <c r="G42" s="38">
        <f>'[4]Depasquale F.'!$S$42</f>
        <v>0</v>
      </c>
      <c r="H42" s="1"/>
      <c r="I42" s="30"/>
      <c r="J42" s="1"/>
      <c r="K42" s="30"/>
      <c r="L42" s="1"/>
      <c r="M42" s="30"/>
      <c r="N42" s="1"/>
      <c r="O42" s="30"/>
      <c r="P42" s="1"/>
      <c r="Q42" s="30"/>
      <c r="R42" s="1"/>
      <c r="S42" s="34">
        <f>IF(ISNUMBER(G42),G42,0)+IF(ISNUMBER(I42),I42,0)-IF(ISNUMBER(M42),M42,0)+IF(ISNUMBER(O42),O42,0)-IF(ISNUMBER(Q42),Q42,0)+IF(ISNUMBER(K42),K42,0)</f>
        <v>0</v>
      </c>
      <c r="T42" s="1"/>
      <c r="U42" s="30"/>
      <c r="V42" s="1"/>
      <c r="W42" s="34">
        <f t="shared" si="0"/>
        <v>0</v>
      </c>
      <c r="X42" s="17"/>
    </row>
    <row r="43" spans="2:24" ht="15.75" customHeight="1">
      <c r="B43" s="15"/>
      <c r="C43" s="16">
        <v>21</v>
      </c>
      <c r="D43" s="16" t="s">
        <v>133</v>
      </c>
      <c r="E43" s="16"/>
      <c r="F43" s="1"/>
      <c r="G43" s="38">
        <f>'[4]Depasquale F.'!$S$43</f>
        <v>0</v>
      </c>
      <c r="H43" s="1"/>
      <c r="I43" s="30"/>
      <c r="J43" s="1"/>
      <c r="K43" s="30"/>
      <c r="L43" s="1"/>
      <c r="M43" s="30"/>
      <c r="N43" s="1"/>
      <c r="O43" s="30"/>
      <c r="P43" s="1"/>
      <c r="Q43" s="30"/>
      <c r="R43" s="1"/>
      <c r="S43" s="34">
        <f>IF(ISNUMBER(G43),G43,0)+IF(ISNUMBER(I43),I43,0)-IF(ISNUMBER(M43),M43,0)+IF(ISNUMBER(O43),O43,0)-IF(ISNUMBER(Q43),Q43,0)+IF(ISNUMBER(K43),K43,0)</f>
        <v>0</v>
      </c>
      <c r="T43" s="1"/>
      <c r="U43" s="30"/>
      <c r="V43" s="1"/>
      <c r="W43" s="34">
        <f t="shared" si="0"/>
        <v>0</v>
      </c>
      <c r="X43" s="17"/>
    </row>
    <row r="44" spans="2:24" ht="6" customHeight="1">
      <c r="B44" s="15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7"/>
    </row>
    <row r="45" spans="2:24" ht="13.5" thickBot="1">
      <c r="B45" s="15"/>
      <c r="C45" s="1" t="s">
        <v>7</v>
      </c>
      <c r="D45" s="1"/>
      <c r="E45" s="1"/>
      <c r="F45" s="1"/>
      <c r="G45" s="35">
        <f>SUM(G22:G43)</f>
        <v>267</v>
      </c>
      <c r="H45" s="34"/>
      <c r="I45" s="35">
        <f>SUM(I22:I43)</f>
        <v>94</v>
      </c>
      <c r="J45" s="34"/>
      <c r="K45" s="35">
        <f>SUM(K23:K43)</f>
        <v>0</v>
      </c>
      <c r="L45" s="34"/>
      <c r="M45" s="35">
        <f>SUM(M22:M43)</f>
        <v>97</v>
      </c>
      <c r="N45" s="34"/>
      <c r="O45" s="35">
        <f>SUM(O22:O43)</f>
        <v>0</v>
      </c>
      <c r="P45" s="34"/>
      <c r="Q45" s="35">
        <f>SUM(Q22:Q43)</f>
        <v>0</v>
      </c>
      <c r="R45" s="34"/>
      <c r="S45" s="35">
        <f>SUM(S22:S43)</f>
        <v>264</v>
      </c>
      <c r="T45" s="34"/>
      <c r="U45" s="35">
        <f>SUM(U22:U43)</f>
        <v>37</v>
      </c>
      <c r="V45" s="34"/>
      <c r="W45" s="35">
        <f>SUM(W22:W43)</f>
        <v>227</v>
      </c>
      <c r="X45" s="17"/>
    </row>
    <row r="46" spans="2:24" ht="4.5" customHeight="1" thickTop="1">
      <c r="B46" s="15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7"/>
    </row>
    <row r="47" spans="2:24" ht="11.25" customHeight="1" hidden="1">
      <c r="B47" s="15"/>
      <c r="C47" s="16"/>
      <c r="D47" s="16"/>
      <c r="E47" s="16"/>
      <c r="F47" s="1"/>
      <c r="G47" s="16"/>
      <c r="H47" s="1"/>
      <c r="I47" s="16"/>
      <c r="J47" s="1"/>
      <c r="K47" s="16"/>
      <c r="L47" s="1"/>
      <c r="M47" s="16"/>
      <c r="N47" s="1"/>
      <c r="O47" s="16"/>
      <c r="P47" s="1"/>
      <c r="Q47" s="16"/>
      <c r="R47" s="1"/>
      <c r="S47" s="1">
        <f>G47+I47-M47+O47-Q47</f>
        <v>0</v>
      </c>
      <c r="T47" s="1"/>
      <c r="U47" s="16"/>
      <c r="V47" s="1"/>
      <c r="W47" s="1">
        <f>S47-U47</f>
        <v>0</v>
      </c>
      <c r="X47" s="17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8"/>
    </row>
    <row r="50" ht="12.75">
      <c r="C50" s="2" t="s">
        <v>31</v>
      </c>
    </row>
    <row r="51" spans="14:17" ht="12.75">
      <c r="N51" s="19" t="s">
        <v>42</v>
      </c>
      <c r="Q51" s="20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48" t="s">
        <v>14</v>
      </c>
      <c r="D53" s="48"/>
      <c r="E53" s="48"/>
      <c r="M53" s="1"/>
      <c r="N53" s="19" t="s">
        <v>41</v>
      </c>
      <c r="Q53" s="20"/>
      <c r="T53" s="33"/>
    </row>
    <row r="54" ht="12.75">
      <c r="T54" s="6" t="s">
        <v>12</v>
      </c>
    </row>
    <row r="55" spans="17:23" ht="12.75">
      <c r="Q55" s="21"/>
      <c r="R55" s="22"/>
      <c r="S55" s="22"/>
      <c r="T55" s="22"/>
      <c r="U55" s="22"/>
      <c r="V55" s="22"/>
      <c r="W55" s="23"/>
    </row>
    <row r="56" spans="14:23" ht="12.75">
      <c r="N56" s="19" t="s">
        <v>43</v>
      </c>
      <c r="Q56" s="24"/>
      <c r="R56" s="1"/>
      <c r="S56" s="1"/>
      <c r="T56" s="1"/>
      <c r="U56" s="1"/>
      <c r="V56" s="1"/>
      <c r="W56" s="25"/>
    </row>
    <row r="57" spans="17:23" ht="12.75">
      <c r="Q57" s="26"/>
      <c r="R57" s="27"/>
      <c r="S57" s="27"/>
      <c r="T57" s="27"/>
      <c r="U57" s="27"/>
      <c r="V57" s="27"/>
      <c r="W57" s="28"/>
    </row>
  </sheetData>
  <sheetProtection password="9F1D" sheet="1" objects="1" scenarios="1"/>
  <mergeCells count="7">
    <mergeCell ref="C53:E53"/>
    <mergeCell ref="B2:V2"/>
    <mergeCell ref="B4:V4"/>
    <mergeCell ref="B11:V11"/>
    <mergeCell ref="B13:V13"/>
    <mergeCell ref="B7:V7"/>
    <mergeCell ref="B5:V5"/>
  </mergeCells>
  <printOptions/>
  <pageMargins left="0.38" right="0.13" top="0.46" bottom="0.34" header="0.29" footer="0.2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/>
  <dimension ref="B2:X58"/>
  <sheetViews>
    <sheetView showGridLines="0" showZeros="0" zoomScalePageLayoutView="0" workbookViewId="0" topLeftCell="A25">
      <selection activeCell="S32" sqref="S32"/>
    </sheetView>
  </sheetViews>
  <sheetFormatPr defaultColWidth="9.140625" defaultRowHeight="12.75"/>
  <cols>
    <col min="1" max="1" width="2.00390625" style="2" customWidth="1"/>
    <col min="2" max="2" width="1.7109375" style="2" customWidth="1"/>
    <col min="3" max="3" width="2.8515625" style="2" customWidth="1"/>
    <col min="4" max="4" width="8.57421875" style="2" customWidth="1"/>
    <col min="5" max="5" width="10.28125" style="2" customWidth="1"/>
    <col min="6" max="6" width="1.7109375" style="2" customWidth="1"/>
    <col min="7" max="7" width="5.8515625" style="2" bestFit="1" customWidth="1"/>
    <col min="8" max="8" width="1.28515625" style="2" customWidth="1"/>
    <col min="9" max="9" width="5.140625" style="2" customWidth="1"/>
    <col min="10" max="10" width="1.28515625" style="2" customWidth="1"/>
    <col min="11" max="11" width="6.7109375" style="2" customWidth="1"/>
    <col min="12" max="12" width="1.28515625" style="2" customWidth="1"/>
    <col min="13" max="13" width="7.28125" style="2" customWidth="1"/>
    <col min="14" max="14" width="1.28515625" style="2" customWidth="1"/>
    <col min="15" max="15" width="5.140625" style="2" customWidth="1"/>
    <col min="16" max="16" width="1.7109375" style="2" customWidth="1"/>
    <col min="17" max="17" width="6.7109375" style="2" customWidth="1"/>
    <col min="18" max="18" width="1.1484375" style="2" customWidth="1"/>
    <col min="19" max="19" width="7.28125" style="2" customWidth="1"/>
    <col min="20" max="20" width="0.85546875" style="2" customWidth="1"/>
    <col min="21" max="21" width="5.57421875" style="2" bestFit="1" customWidth="1"/>
    <col min="22" max="22" width="1.7109375" style="2" customWidth="1"/>
    <col min="23" max="23" width="8.00390625" style="2" customWidth="1"/>
    <col min="24" max="24" width="1.28515625" style="2" customWidth="1"/>
    <col min="25" max="16384" width="9.140625" style="2" customWidth="1"/>
  </cols>
  <sheetData>
    <row r="1" ht="12.75" hidden="1"/>
    <row r="2" spans="2:22" ht="16.5" customHeight="1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203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hidden="1"/>
    <row r="9" spans="2:17" ht="15.75">
      <c r="B9" s="3" t="s">
        <v>46</v>
      </c>
      <c r="C9" s="3"/>
      <c r="D9" s="3"/>
      <c r="E9" s="3"/>
      <c r="G9" s="1"/>
      <c r="H9" s="4" t="str">
        <f>Kriminal!H6</f>
        <v>Jannar 2019</v>
      </c>
      <c r="I9" s="1"/>
      <c r="L9" s="1"/>
      <c r="M9" s="1"/>
      <c r="P9" s="1"/>
      <c r="Q9" s="1"/>
    </row>
    <row r="10" ht="3.75" customHeight="1"/>
    <row r="11" spans="2:22" ht="106.5" customHeight="1">
      <c r="B11" s="52" t="s">
        <v>72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ht="6.75" customHeight="1" hidden="1"/>
    <row r="13" spans="2:22" ht="10.5" customHeight="1">
      <c r="B13" s="54" t="s">
        <v>66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74</v>
      </c>
    </row>
    <row r="16" ht="9" customHeight="1">
      <c r="R16" s="6"/>
    </row>
    <row r="17" ht="9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134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7" t="s">
        <v>135</v>
      </c>
      <c r="K19" s="13"/>
      <c r="L19" s="13"/>
      <c r="M19" s="13" t="s">
        <v>26</v>
      </c>
      <c r="N19" s="13"/>
      <c r="O19" s="32" t="s">
        <v>27</v>
      </c>
      <c r="P19" s="13"/>
      <c r="Q19" s="32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1"/>
      <c r="G23" s="38">
        <f>'[4]Astrid-May Grima'!$S$23</f>
        <v>0</v>
      </c>
      <c r="H23" s="1"/>
      <c r="I23" s="29"/>
      <c r="J23" s="1"/>
      <c r="K23" s="29"/>
      <c r="L23" s="1"/>
      <c r="M23" s="29"/>
      <c r="N23" s="1"/>
      <c r="O23" s="29"/>
      <c r="P23" s="1"/>
      <c r="Q23" s="29"/>
      <c r="R23" s="1"/>
      <c r="S23" s="34">
        <f>IF(ISNUMBER(G23),G23,0)+IF(ISNUMBER(I23),I23,0)-IF(ISNUMBER(M23),M23,0)+IF(ISNUMBER(O23),O23,0)-IF(ISNUMBER(Q23),Q23,0)+IF(ISNUMBER(K23),K23,0)</f>
        <v>0</v>
      </c>
      <c r="T23" s="1"/>
      <c r="U23" s="29"/>
      <c r="V23" s="1"/>
      <c r="W23" s="34">
        <f>IF(ISNUMBER(S23),S23,0)-IF(ISNUMBER(U23),U23,0)</f>
        <v>0</v>
      </c>
      <c r="X23" s="17"/>
    </row>
    <row r="24" spans="2:24" ht="15.75" customHeight="1">
      <c r="B24" s="15"/>
      <c r="C24" s="16">
        <v>2</v>
      </c>
      <c r="D24" s="16" t="s">
        <v>33</v>
      </c>
      <c r="E24" s="16"/>
      <c r="F24" s="1"/>
      <c r="G24" s="38">
        <f>'[4]Astrid-May Grima'!$S$24</f>
        <v>69</v>
      </c>
      <c r="H24" s="1"/>
      <c r="I24" s="30"/>
      <c r="J24" s="1"/>
      <c r="K24" s="30"/>
      <c r="L24" s="1"/>
      <c r="M24" s="30">
        <v>2</v>
      </c>
      <c r="N24" s="1"/>
      <c r="O24" s="30"/>
      <c r="P24" s="1"/>
      <c r="Q24" s="30"/>
      <c r="R24" s="1"/>
      <c r="S24" s="34">
        <f>IF(ISNUMBER(G24),G24,0)+IF(ISNUMBER(I24),I24,0)-IF(ISNUMBER(M24),M24,0)+IF(ISNUMBER(O24),O24,0)-IF(ISNUMBER(Q24),Q24,0)+IF(ISNUMBER(K24),K24,0)</f>
        <v>67</v>
      </c>
      <c r="T24" s="1"/>
      <c r="U24" s="30"/>
      <c r="V24" s="1"/>
      <c r="W24" s="34">
        <f aca="true" t="shared" si="0" ref="W24:W39">IF(ISNUMBER(S24),S24,0)-IF(ISNUMBER(U24),U24,0)</f>
        <v>67</v>
      </c>
      <c r="X24" s="17"/>
    </row>
    <row r="25" spans="2:24" ht="15.75" customHeight="1">
      <c r="B25" s="15"/>
      <c r="C25" s="16">
        <v>3</v>
      </c>
      <c r="D25" s="16" t="s">
        <v>19</v>
      </c>
      <c r="E25" s="16"/>
      <c r="F25" s="1"/>
      <c r="G25" s="38">
        <f>'[4]Astrid-May Grima'!$S$25</f>
        <v>53</v>
      </c>
      <c r="H25" s="1"/>
      <c r="I25" s="30">
        <v>4</v>
      </c>
      <c r="J25" s="1"/>
      <c r="K25" s="30"/>
      <c r="L25" s="1"/>
      <c r="M25" s="30"/>
      <c r="N25" s="1"/>
      <c r="O25" s="30"/>
      <c r="P25" s="1"/>
      <c r="Q25" s="30"/>
      <c r="R25" s="1"/>
      <c r="S25" s="34">
        <f aca="true" t="shared" si="1" ref="S25:S41">IF(ISNUMBER(G25),G25,0)+IF(ISNUMBER(I25),I25,0)-IF(ISNUMBER(M25),M25,0)+IF(ISNUMBER(O25),O25,0)-IF(ISNUMBER(Q25),Q25,0)+IF(ISNUMBER(K25),K25,0)</f>
        <v>57</v>
      </c>
      <c r="T25" s="1"/>
      <c r="U25" s="30"/>
      <c r="V25" s="1"/>
      <c r="W25" s="34">
        <f t="shared" si="0"/>
        <v>57</v>
      </c>
      <c r="X25" s="17"/>
    </row>
    <row r="26" spans="2:24" ht="15.75" customHeight="1">
      <c r="B26" s="15"/>
      <c r="C26" s="16">
        <v>4</v>
      </c>
      <c r="D26" s="16" t="s">
        <v>8</v>
      </c>
      <c r="E26" s="16"/>
      <c r="F26" s="1"/>
      <c r="G26" s="38">
        <f>'[4]Astrid-May Grima'!$S$26</f>
        <v>0</v>
      </c>
      <c r="H26" s="1"/>
      <c r="I26" s="30"/>
      <c r="J26" s="1"/>
      <c r="K26" s="30"/>
      <c r="L26" s="1"/>
      <c r="M26" s="30"/>
      <c r="N26" s="1"/>
      <c r="O26" s="30"/>
      <c r="P26" s="1"/>
      <c r="Q26" s="30"/>
      <c r="R26" s="1"/>
      <c r="S26" s="34">
        <f>IF(ISNUMBER(G26),G26,0)+IF(ISNUMBER(I26),I26,0)-IF(ISNUMBER(M26),M26,0)+IF(ISNUMBER(O26),O26,0)-IF(ISNUMBER(Q26),Q26,0)+IF(ISNUMBER(K26),K26,0)</f>
        <v>0</v>
      </c>
      <c r="T26" s="1"/>
      <c r="U26" s="30"/>
      <c r="V26" s="1"/>
      <c r="W26" s="34">
        <f t="shared" si="0"/>
        <v>0</v>
      </c>
      <c r="X26" s="17"/>
    </row>
    <row r="27" spans="2:24" ht="15.75" customHeight="1">
      <c r="B27" s="15"/>
      <c r="C27" s="16">
        <v>5</v>
      </c>
      <c r="D27" s="16" t="s">
        <v>71</v>
      </c>
      <c r="E27" s="16"/>
      <c r="F27" s="1"/>
      <c r="G27" s="38">
        <f>'[4]Astrid-May Grima'!$S$27</f>
        <v>0</v>
      </c>
      <c r="H27" s="1"/>
      <c r="I27" s="30"/>
      <c r="J27" s="1"/>
      <c r="K27" s="30"/>
      <c r="L27" s="1"/>
      <c r="M27" s="30"/>
      <c r="N27" s="1"/>
      <c r="O27" s="30"/>
      <c r="P27" s="1"/>
      <c r="Q27" s="30"/>
      <c r="R27" s="1"/>
      <c r="S27" s="34">
        <f t="shared" si="1"/>
        <v>0</v>
      </c>
      <c r="T27" s="1"/>
      <c r="U27" s="30"/>
      <c r="V27" s="1"/>
      <c r="W27" s="34">
        <f t="shared" si="0"/>
        <v>0</v>
      </c>
      <c r="X27" s="17"/>
    </row>
    <row r="28" spans="2:24" ht="15.75" customHeight="1">
      <c r="B28" s="15"/>
      <c r="C28" s="16">
        <v>6</v>
      </c>
      <c r="D28" s="16" t="s">
        <v>34</v>
      </c>
      <c r="E28" s="16"/>
      <c r="F28" s="1"/>
      <c r="G28" s="38">
        <f>'[4]Astrid-May Grima'!$S$28</f>
        <v>0</v>
      </c>
      <c r="H28" s="1"/>
      <c r="I28" s="30"/>
      <c r="J28" s="1"/>
      <c r="K28" s="30"/>
      <c r="L28" s="1"/>
      <c r="M28" s="30"/>
      <c r="N28" s="1"/>
      <c r="O28" s="30"/>
      <c r="P28" s="1"/>
      <c r="Q28" s="30"/>
      <c r="R28" s="1"/>
      <c r="S28" s="34">
        <f t="shared" si="1"/>
        <v>0</v>
      </c>
      <c r="T28" s="1"/>
      <c r="U28" s="30"/>
      <c r="V28" s="1"/>
      <c r="W28" s="34">
        <f t="shared" si="0"/>
        <v>0</v>
      </c>
      <c r="X28" s="17"/>
    </row>
    <row r="29" spans="2:24" ht="15.75" customHeight="1">
      <c r="B29" s="15"/>
      <c r="C29" s="16">
        <v>7</v>
      </c>
      <c r="D29" s="16" t="s">
        <v>9</v>
      </c>
      <c r="E29" s="16"/>
      <c r="F29" s="1"/>
      <c r="G29" s="38">
        <f>'[4]Astrid-May Grima'!$S$29</f>
        <v>0</v>
      </c>
      <c r="H29" s="1"/>
      <c r="I29" s="30"/>
      <c r="J29" s="1"/>
      <c r="K29" s="30"/>
      <c r="L29" s="1"/>
      <c r="M29" s="30"/>
      <c r="N29" s="1"/>
      <c r="O29" s="30"/>
      <c r="P29" s="1"/>
      <c r="Q29" s="30"/>
      <c r="R29" s="1"/>
      <c r="S29" s="34">
        <f t="shared" si="1"/>
        <v>0</v>
      </c>
      <c r="T29" s="1"/>
      <c r="U29" s="30"/>
      <c r="V29" s="1"/>
      <c r="W29" s="34">
        <f t="shared" si="0"/>
        <v>0</v>
      </c>
      <c r="X29" s="17"/>
    </row>
    <row r="30" spans="2:24" ht="15.75" customHeight="1">
      <c r="B30" s="15"/>
      <c r="C30" s="16">
        <v>8</v>
      </c>
      <c r="D30" s="16" t="s">
        <v>35</v>
      </c>
      <c r="E30" s="16"/>
      <c r="F30" s="1"/>
      <c r="G30" s="38">
        <f>'[4]Astrid-May Grima'!$S$30</f>
        <v>0</v>
      </c>
      <c r="H30" s="1"/>
      <c r="I30" s="30"/>
      <c r="J30" s="1"/>
      <c r="K30" s="30"/>
      <c r="L30" s="1"/>
      <c r="M30" s="30"/>
      <c r="N30" s="1"/>
      <c r="O30" s="30"/>
      <c r="P30" s="1"/>
      <c r="Q30" s="30"/>
      <c r="R30" s="1"/>
      <c r="S30" s="34">
        <f t="shared" si="1"/>
        <v>0</v>
      </c>
      <c r="T30" s="1"/>
      <c r="U30" s="30"/>
      <c r="V30" s="1"/>
      <c r="W30" s="34">
        <f t="shared" si="0"/>
        <v>0</v>
      </c>
      <c r="X30" s="17"/>
    </row>
    <row r="31" spans="2:24" ht="15.75" customHeight="1">
      <c r="B31" s="15"/>
      <c r="C31" s="16">
        <v>9</v>
      </c>
      <c r="D31" s="16" t="s">
        <v>36</v>
      </c>
      <c r="E31" s="16"/>
      <c r="F31" s="1"/>
      <c r="G31" s="38">
        <f>'[4]Astrid-May Grima'!$S$31</f>
        <v>0</v>
      </c>
      <c r="H31" s="1"/>
      <c r="I31" s="30"/>
      <c r="J31" s="1"/>
      <c r="K31" s="30"/>
      <c r="L31" s="1"/>
      <c r="M31" s="30"/>
      <c r="N31" s="1"/>
      <c r="O31" s="30"/>
      <c r="P31" s="1"/>
      <c r="Q31" s="30"/>
      <c r="R31" s="1"/>
      <c r="S31" s="34">
        <f t="shared" si="1"/>
        <v>0</v>
      </c>
      <c r="T31" s="1"/>
      <c r="U31" s="30"/>
      <c r="V31" s="1"/>
      <c r="W31" s="34">
        <f t="shared" si="0"/>
        <v>0</v>
      </c>
      <c r="X31" s="17"/>
    </row>
    <row r="32" spans="2:24" ht="15.75" customHeight="1">
      <c r="B32" s="15"/>
      <c r="C32" s="16">
        <v>10</v>
      </c>
      <c r="D32" s="16" t="s">
        <v>37</v>
      </c>
      <c r="E32" s="16"/>
      <c r="F32" s="1"/>
      <c r="G32" s="38">
        <f>'[4]Astrid-May Grima'!$S$32</f>
        <v>50</v>
      </c>
      <c r="H32" s="1"/>
      <c r="I32" s="30">
        <v>5</v>
      </c>
      <c r="J32" s="1"/>
      <c r="K32" s="30"/>
      <c r="L32" s="1"/>
      <c r="M32" s="30">
        <v>4</v>
      </c>
      <c r="N32" s="1"/>
      <c r="O32" s="30"/>
      <c r="P32" s="1"/>
      <c r="Q32" s="30"/>
      <c r="R32" s="1"/>
      <c r="S32" s="34">
        <f t="shared" si="1"/>
        <v>51</v>
      </c>
      <c r="T32" s="1"/>
      <c r="U32" s="30"/>
      <c r="V32" s="1"/>
      <c r="W32" s="34">
        <f t="shared" si="0"/>
        <v>51</v>
      </c>
      <c r="X32" s="17"/>
    </row>
    <row r="33" spans="2:24" ht="15.75" customHeight="1">
      <c r="B33" s="15"/>
      <c r="C33" s="16">
        <v>11</v>
      </c>
      <c r="D33" s="16" t="s">
        <v>38</v>
      </c>
      <c r="E33" s="16"/>
      <c r="F33" s="1"/>
      <c r="G33" s="38">
        <f>'[4]Astrid-May Grima'!$S$33</f>
        <v>0</v>
      </c>
      <c r="H33" s="1"/>
      <c r="I33" s="30"/>
      <c r="J33" s="1"/>
      <c r="K33" s="30"/>
      <c r="L33" s="1"/>
      <c r="M33" s="30"/>
      <c r="N33" s="1"/>
      <c r="O33" s="30"/>
      <c r="P33" s="1"/>
      <c r="Q33" s="30"/>
      <c r="R33" s="1"/>
      <c r="S33" s="34">
        <f t="shared" si="1"/>
        <v>0</v>
      </c>
      <c r="T33" s="1"/>
      <c r="U33" s="30"/>
      <c r="V33" s="1"/>
      <c r="W33" s="34">
        <f t="shared" si="0"/>
        <v>0</v>
      </c>
      <c r="X33" s="17"/>
    </row>
    <row r="34" spans="2:24" ht="15.75" customHeight="1">
      <c r="B34" s="15"/>
      <c r="C34" s="16">
        <v>12</v>
      </c>
      <c r="D34" s="16" t="s">
        <v>39</v>
      </c>
      <c r="E34" s="16"/>
      <c r="F34" s="1"/>
      <c r="G34" s="38">
        <f>'[4]Astrid-May Grima'!$S$34</f>
        <v>0</v>
      </c>
      <c r="H34" s="1"/>
      <c r="I34" s="30"/>
      <c r="J34" s="1"/>
      <c r="K34" s="30"/>
      <c r="L34" s="1"/>
      <c r="M34" s="30"/>
      <c r="N34" s="1"/>
      <c r="O34" s="30"/>
      <c r="P34" s="1"/>
      <c r="Q34" s="30"/>
      <c r="R34" s="1"/>
      <c r="S34" s="34">
        <f t="shared" si="1"/>
        <v>0</v>
      </c>
      <c r="T34" s="1"/>
      <c r="U34" s="30"/>
      <c r="V34" s="1"/>
      <c r="W34" s="34">
        <f t="shared" si="0"/>
        <v>0</v>
      </c>
      <c r="X34" s="17"/>
    </row>
    <row r="35" spans="2:24" ht="15.75" customHeight="1">
      <c r="B35" s="15"/>
      <c r="C35" s="16">
        <v>13</v>
      </c>
      <c r="D35" s="16" t="s">
        <v>40</v>
      </c>
      <c r="E35" s="16"/>
      <c r="F35" s="1"/>
      <c r="G35" s="38">
        <f>'[4]Astrid-May Grima'!$S$35</f>
        <v>0</v>
      </c>
      <c r="H35" s="1"/>
      <c r="I35" s="30"/>
      <c r="J35" s="1"/>
      <c r="K35" s="30"/>
      <c r="L35" s="1"/>
      <c r="M35" s="30"/>
      <c r="N35" s="1"/>
      <c r="O35" s="30"/>
      <c r="P35" s="1"/>
      <c r="Q35" s="30"/>
      <c r="R35" s="1"/>
      <c r="S35" s="34">
        <f t="shared" si="1"/>
        <v>0</v>
      </c>
      <c r="T35" s="1"/>
      <c r="U35" s="30"/>
      <c r="V35" s="1"/>
      <c r="W35" s="34">
        <f t="shared" si="0"/>
        <v>0</v>
      </c>
      <c r="X35" s="17"/>
    </row>
    <row r="36" spans="2:24" ht="15.75" customHeight="1">
      <c r="B36" s="15"/>
      <c r="C36" s="16">
        <v>14</v>
      </c>
      <c r="D36" s="16" t="s">
        <v>20</v>
      </c>
      <c r="E36" s="16"/>
      <c r="F36" s="1"/>
      <c r="G36" s="38">
        <f>'[4]Astrid-May Grima'!$S$36</f>
        <v>0</v>
      </c>
      <c r="H36" s="1"/>
      <c r="I36" s="30"/>
      <c r="J36" s="1"/>
      <c r="K36" s="30"/>
      <c r="L36" s="1"/>
      <c r="M36" s="30"/>
      <c r="N36" s="1"/>
      <c r="O36" s="30"/>
      <c r="P36" s="1"/>
      <c r="Q36" s="30"/>
      <c r="R36" s="1"/>
      <c r="S36" s="34">
        <f t="shared" si="1"/>
        <v>0</v>
      </c>
      <c r="T36" s="1"/>
      <c r="U36" s="30"/>
      <c r="V36" s="1"/>
      <c r="W36" s="34">
        <f>IF(ISNUMBER(S36),S36,0)-IF(ISNUMBER(U36),U36,0)</f>
        <v>0</v>
      </c>
      <c r="X36" s="17"/>
    </row>
    <row r="37" spans="2:24" ht="15.75" customHeight="1">
      <c r="B37" s="15"/>
      <c r="C37" s="16">
        <v>15</v>
      </c>
      <c r="D37" s="16" t="s">
        <v>63</v>
      </c>
      <c r="E37" s="16"/>
      <c r="F37" s="1"/>
      <c r="G37" s="38">
        <f>'[4]Astrid-May Grima'!$S$37</f>
        <v>0</v>
      </c>
      <c r="H37" s="1"/>
      <c r="I37" s="30"/>
      <c r="J37" s="1"/>
      <c r="K37" s="30"/>
      <c r="L37" s="1"/>
      <c r="M37" s="30"/>
      <c r="N37" s="1"/>
      <c r="O37" s="30"/>
      <c r="P37" s="1"/>
      <c r="Q37" s="30"/>
      <c r="R37" s="1"/>
      <c r="S37" s="34">
        <f>IF(ISNUMBER(G37),G37,0)+IF(ISNUMBER(I37),I37,0)-IF(ISNUMBER(M37),M37,0)+IF(ISNUMBER(O37),O37,0)-IF(ISNUMBER(Q37),Q37,0)+IF(ISNUMBER(K37),K37,0)</f>
        <v>0</v>
      </c>
      <c r="T37" s="1"/>
      <c r="U37" s="30"/>
      <c r="V37" s="1"/>
      <c r="W37" s="34">
        <f>IF(ISNUMBER(S37),S37,0)-IF(ISNUMBER(U37),U37,0)</f>
        <v>0</v>
      </c>
      <c r="X37" s="17"/>
    </row>
    <row r="38" spans="2:24" ht="15.75" customHeight="1">
      <c r="B38" s="15"/>
      <c r="C38" s="16">
        <v>16</v>
      </c>
      <c r="D38" s="16" t="s">
        <v>64</v>
      </c>
      <c r="E38" s="16"/>
      <c r="F38" s="1"/>
      <c r="G38" s="38">
        <f>'[4]Astrid-May Grima'!$S$38</f>
        <v>52</v>
      </c>
      <c r="H38" s="1"/>
      <c r="I38" s="30">
        <v>35</v>
      </c>
      <c r="J38" s="1"/>
      <c r="K38" s="30"/>
      <c r="L38" s="1"/>
      <c r="M38" s="30"/>
      <c r="N38" s="1"/>
      <c r="O38" s="30"/>
      <c r="P38" s="1"/>
      <c r="Q38" s="30">
        <v>26</v>
      </c>
      <c r="R38" s="1"/>
      <c r="S38" s="34">
        <f t="shared" si="1"/>
        <v>61</v>
      </c>
      <c r="T38" s="1"/>
      <c r="U38" s="30"/>
      <c r="V38" s="1"/>
      <c r="W38" s="34">
        <f>IF(ISNUMBER(S38),S38,0)-IF(ISNUMBER(U38),U38,0)</f>
        <v>61</v>
      </c>
      <c r="X38" s="17"/>
    </row>
    <row r="39" spans="2:24" ht="15.75" customHeight="1">
      <c r="B39" s="15"/>
      <c r="C39" s="16">
        <v>17</v>
      </c>
      <c r="D39" s="16" t="s">
        <v>65</v>
      </c>
      <c r="E39" s="16"/>
      <c r="F39" s="1"/>
      <c r="G39" s="38">
        <f>'[4]Astrid-May Grima'!$S$39</f>
        <v>311</v>
      </c>
      <c r="H39" s="1"/>
      <c r="I39" s="30">
        <v>26</v>
      </c>
      <c r="J39" s="1"/>
      <c r="K39" s="30"/>
      <c r="L39" s="1"/>
      <c r="M39" s="30">
        <v>42</v>
      </c>
      <c r="N39" s="1"/>
      <c r="O39" s="30"/>
      <c r="P39" s="1"/>
      <c r="Q39" s="30"/>
      <c r="R39" s="1"/>
      <c r="S39" s="34">
        <f t="shared" si="1"/>
        <v>295</v>
      </c>
      <c r="T39" s="1"/>
      <c r="U39" s="30"/>
      <c r="V39" s="1"/>
      <c r="W39" s="34">
        <f t="shared" si="0"/>
        <v>295</v>
      </c>
      <c r="X39" s="17"/>
    </row>
    <row r="40" spans="2:24" ht="15.75" customHeight="1">
      <c r="B40" s="15"/>
      <c r="C40" s="16">
        <v>18</v>
      </c>
      <c r="D40" s="16" t="s">
        <v>130</v>
      </c>
      <c r="E40" s="16"/>
      <c r="F40" s="1"/>
      <c r="G40" s="38">
        <f>'[4]Astrid-May Grima'!$S$40</f>
        <v>0</v>
      </c>
      <c r="H40" s="1"/>
      <c r="I40" s="30"/>
      <c r="J40" s="1"/>
      <c r="K40" s="30"/>
      <c r="L40" s="1"/>
      <c r="M40" s="30"/>
      <c r="N40" s="1"/>
      <c r="O40" s="30"/>
      <c r="P40" s="1"/>
      <c r="Q40" s="30"/>
      <c r="R40" s="1"/>
      <c r="S40" s="34">
        <f t="shared" si="1"/>
        <v>0</v>
      </c>
      <c r="T40" s="1"/>
      <c r="U40" s="30"/>
      <c r="V40" s="1"/>
      <c r="W40" s="34">
        <f>IF(ISNUMBER(S40),S40,0)-IF(ISNUMBER(U40),U40,0)</f>
        <v>0</v>
      </c>
      <c r="X40" s="17"/>
    </row>
    <row r="41" spans="2:24" ht="15.75" customHeight="1">
      <c r="B41" s="15"/>
      <c r="C41" s="16">
        <v>19</v>
      </c>
      <c r="D41" s="16" t="s">
        <v>131</v>
      </c>
      <c r="E41" s="16"/>
      <c r="F41" s="1"/>
      <c r="G41" s="38">
        <f>'[4]Astrid-May Grima'!$S$41</f>
        <v>0</v>
      </c>
      <c r="H41" s="1"/>
      <c r="I41" s="30"/>
      <c r="J41" s="1"/>
      <c r="K41" s="30"/>
      <c r="L41" s="1"/>
      <c r="M41" s="30"/>
      <c r="N41" s="1"/>
      <c r="O41" s="30"/>
      <c r="P41" s="1"/>
      <c r="Q41" s="30"/>
      <c r="R41" s="1"/>
      <c r="S41" s="34">
        <f t="shared" si="1"/>
        <v>0</v>
      </c>
      <c r="T41" s="1"/>
      <c r="U41" s="30"/>
      <c r="V41" s="1"/>
      <c r="W41" s="34">
        <f>IF(ISNUMBER(S41),S41,0)-IF(ISNUMBER(U41),U41,0)</f>
        <v>0</v>
      </c>
      <c r="X41" s="17"/>
    </row>
    <row r="42" spans="2:24" ht="15.75" customHeight="1">
      <c r="B42" s="15"/>
      <c r="C42" s="16">
        <v>20</v>
      </c>
      <c r="D42" s="16" t="s">
        <v>132</v>
      </c>
      <c r="E42" s="16"/>
      <c r="F42" s="1"/>
      <c r="G42" s="38">
        <f>'[4]Astrid-May Grima'!$S$42</f>
        <v>0</v>
      </c>
      <c r="H42" s="1"/>
      <c r="I42" s="30"/>
      <c r="J42" s="1"/>
      <c r="K42" s="30"/>
      <c r="L42" s="1"/>
      <c r="M42" s="30"/>
      <c r="N42" s="1"/>
      <c r="O42" s="30"/>
      <c r="P42" s="1"/>
      <c r="Q42" s="30"/>
      <c r="R42" s="1"/>
      <c r="S42" s="34">
        <f>IF(ISNUMBER(G42),G42,0)+IF(ISNUMBER(I42),I42,0)-IF(ISNUMBER(M42),M42,0)+IF(ISNUMBER(O42),O42,0)-IF(ISNUMBER(Q42),Q42,0)+IF(ISNUMBER(K42),K42,0)</f>
        <v>0</v>
      </c>
      <c r="T42" s="1"/>
      <c r="U42" s="30"/>
      <c r="V42" s="1"/>
      <c r="W42" s="34">
        <f>IF(ISNUMBER(S42),S42,0)-IF(ISNUMBER(U42),U42,0)</f>
        <v>0</v>
      </c>
      <c r="X42" s="17"/>
    </row>
    <row r="43" spans="2:24" ht="15.75" customHeight="1">
      <c r="B43" s="15"/>
      <c r="C43" s="16">
        <v>21</v>
      </c>
      <c r="D43" s="16" t="s">
        <v>133</v>
      </c>
      <c r="E43" s="16"/>
      <c r="F43" s="1"/>
      <c r="G43" s="38">
        <f>'[4]Astrid-May Grima'!$S$43</f>
        <v>0</v>
      </c>
      <c r="H43" s="1"/>
      <c r="I43" s="30"/>
      <c r="J43" s="1"/>
      <c r="K43" s="30"/>
      <c r="L43" s="1"/>
      <c r="M43" s="30"/>
      <c r="N43" s="1"/>
      <c r="O43" s="30"/>
      <c r="P43" s="1"/>
      <c r="Q43" s="30"/>
      <c r="R43" s="1"/>
      <c r="S43" s="34">
        <f>IF(ISNUMBER(G43),G43,0)+IF(ISNUMBER(I43),I43,0)-IF(ISNUMBER(M43),M43,0)+IF(ISNUMBER(O43),O43,0)-IF(ISNUMBER(Q43),Q43,0)+IF(ISNUMBER(K43),K43,0)</f>
        <v>0</v>
      </c>
      <c r="T43" s="1"/>
      <c r="U43" s="30"/>
      <c r="V43" s="1"/>
      <c r="W43" s="34">
        <f>IF(ISNUMBER(S43),S43,0)-IF(ISNUMBER(U43),U43,0)</f>
        <v>0</v>
      </c>
      <c r="X43" s="17"/>
    </row>
    <row r="44" spans="2:24" ht="6" customHeight="1">
      <c r="B44" s="15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7"/>
    </row>
    <row r="45" spans="2:24" ht="13.5" thickBot="1">
      <c r="B45" s="15"/>
      <c r="C45" s="1" t="s">
        <v>7</v>
      </c>
      <c r="D45" s="1"/>
      <c r="E45" s="1"/>
      <c r="F45" s="1"/>
      <c r="G45" s="35">
        <f>SUM(G23:G43)</f>
        <v>535</v>
      </c>
      <c r="H45" s="34"/>
      <c r="I45" s="35">
        <f>SUM(I22:I43)</f>
        <v>70</v>
      </c>
      <c r="J45" s="34"/>
      <c r="K45" s="35">
        <f>SUM(K23:K43)</f>
        <v>0</v>
      </c>
      <c r="L45" s="34"/>
      <c r="M45" s="35">
        <f>SUM(M22:M43)</f>
        <v>48</v>
      </c>
      <c r="N45" s="34"/>
      <c r="O45" s="35">
        <f>SUM(O22:O43)</f>
        <v>0</v>
      </c>
      <c r="P45" s="34"/>
      <c r="Q45" s="35">
        <f>SUM(Q22:Q43)</f>
        <v>26</v>
      </c>
      <c r="R45" s="34"/>
      <c r="S45" s="35">
        <f>SUM(S22:S43)</f>
        <v>531</v>
      </c>
      <c r="T45" s="34"/>
      <c r="U45" s="35">
        <f>SUM(U22:U43)</f>
        <v>0</v>
      </c>
      <c r="V45" s="34"/>
      <c r="W45" s="35">
        <f>SUM(W22:W43)</f>
        <v>531</v>
      </c>
      <c r="X45" s="17"/>
    </row>
    <row r="46" spans="2:24" ht="4.5" customHeight="1" thickTop="1">
      <c r="B46" s="15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7"/>
    </row>
    <row r="47" spans="2:24" ht="11.25" customHeight="1" hidden="1">
      <c r="B47" s="15"/>
      <c r="C47" s="16"/>
      <c r="D47" s="16"/>
      <c r="E47" s="16"/>
      <c r="F47" s="1"/>
      <c r="G47" s="16"/>
      <c r="H47" s="1"/>
      <c r="I47" s="16"/>
      <c r="J47" s="1"/>
      <c r="K47" s="16"/>
      <c r="L47" s="1"/>
      <c r="M47" s="16"/>
      <c r="N47" s="1"/>
      <c r="O47" s="16"/>
      <c r="P47" s="1"/>
      <c r="Q47" s="16"/>
      <c r="R47" s="1"/>
      <c r="S47" s="1">
        <f>G47+I47-M47+O47-Q47</f>
        <v>0</v>
      </c>
      <c r="T47" s="1"/>
      <c r="U47" s="16"/>
      <c r="V47" s="1"/>
      <c r="W47" s="1">
        <f>S47-U47</f>
        <v>0</v>
      </c>
      <c r="X47" s="17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8"/>
    </row>
    <row r="51" ht="12.75">
      <c r="C51" s="2" t="s">
        <v>31</v>
      </c>
    </row>
    <row r="52" spans="14:17" ht="12.75">
      <c r="N52" s="19" t="s">
        <v>42</v>
      </c>
      <c r="Q52" s="20"/>
    </row>
    <row r="53" spans="3:23" ht="12.75">
      <c r="C53" s="5"/>
      <c r="D53" s="5"/>
      <c r="E53" s="5"/>
      <c r="Q53" s="5"/>
      <c r="R53" s="5"/>
      <c r="S53" s="5"/>
      <c r="T53" s="5"/>
      <c r="U53" s="5"/>
      <c r="V53" s="5"/>
      <c r="W53" s="5"/>
    </row>
    <row r="54" spans="3:20" ht="12.75">
      <c r="C54" s="48" t="s">
        <v>14</v>
      </c>
      <c r="D54" s="48"/>
      <c r="E54" s="48"/>
      <c r="M54" s="1"/>
      <c r="N54" s="19" t="s">
        <v>41</v>
      </c>
      <c r="Q54" s="20"/>
      <c r="T54" s="33"/>
    </row>
    <row r="55" ht="12.75">
      <c r="T55" s="6" t="s">
        <v>12</v>
      </c>
    </row>
    <row r="56" spans="17:23" ht="12.75">
      <c r="Q56" s="21"/>
      <c r="R56" s="22"/>
      <c r="S56" s="22"/>
      <c r="T56" s="22"/>
      <c r="U56" s="22"/>
      <c r="V56" s="22"/>
      <c r="W56" s="23"/>
    </row>
    <row r="57" spans="14:23" ht="12.75">
      <c r="N57" s="19" t="s">
        <v>43</v>
      </c>
      <c r="Q57" s="24"/>
      <c r="R57" s="1"/>
      <c r="S57" s="1"/>
      <c r="T57" s="1"/>
      <c r="U57" s="1"/>
      <c r="V57" s="1"/>
      <c r="W57" s="25"/>
    </row>
    <row r="58" spans="17:23" ht="12.75">
      <c r="Q58" s="26"/>
      <c r="R58" s="27"/>
      <c r="S58" s="27"/>
      <c r="T58" s="27"/>
      <c r="U58" s="27"/>
      <c r="V58" s="27"/>
      <c r="W58" s="28"/>
    </row>
  </sheetData>
  <sheetProtection password="9F1D" sheet="1" objects="1" scenarios="1"/>
  <mergeCells count="7">
    <mergeCell ref="C54:E54"/>
    <mergeCell ref="B2:V2"/>
    <mergeCell ref="B4:V4"/>
    <mergeCell ref="B11:V11"/>
    <mergeCell ref="B13:V13"/>
    <mergeCell ref="B7:V7"/>
    <mergeCell ref="B5:V5"/>
  </mergeCells>
  <printOptions/>
  <pageMargins left="0.36" right="0.39" top="0.43" bottom="0.38" header="0.3" footer="0.2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2"/>
  <dimension ref="B2:X57"/>
  <sheetViews>
    <sheetView showGridLines="0" showZeros="0" zoomScalePageLayoutView="0" workbookViewId="0" topLeftCell="A31">
      <selection activeCell="S32" sqref="S32"/>
    </sheetView>
  </sheetViews>
  <sheetFormatPr defaultColWidth="9.140625" defaultRowHeight="12.75"/>
  <cols>
    <col min="1" max="1" width="3.28125" style="2" customWidth="1"/>
    <col min="2" max="2" width="1.7109375" style="2" customWidth="1"/>
    <col min="3" max="3" width="2.8515625" style="2" customWidth="1"/>
    <col min="4" max="4" width="8.57421875" style="2" customWidth="1"/>
    <col min="5" max="5" width="10.28125" style="2" customWidth="1"/>
    <col min="6" max="6" width="1.7109375" style="2" customWidth="1"/>
    <col min="7" max="7" width="5.8515625" style="2" bestFit="1" customWidth="1"/>
    <col min="8" max="8" width="1.28515625" style="2" customWidth="1"/>
    <col min="9" max="9" width="5.28125" style="2" customWidth="1"/>
    <col min="10" max="10" width="1.28515625" style="2" customWidth="1"/>
    <col min="11" max="11" width="6.421875" style="2" customWidth="1"/>
    <col min="12" max="12" width="1.28515625" style="2" customWidth="1"/>
    <col min="13" max="13" width="5.140625" style="2" customWidth="1"/>
    <col min="14" max="14" width="1.28515625" style="2" customWidth="1"/>
    <col min="15" max="15" width="5.140625" style="2" customWidth="1"/>
    <col min="16" max="16" width="1.7109375" style="2" customWidth="1"/>
    <col min="17" max="17" width="8.00390625" style="2" bestFit="1" customWidth="1"/>
    <col min="18" max="18" width="1.7109375" style="2" customWidth="1"/>
    <col min="19" max="19" width="5.140625" style="2" customWidth="1"/>
    <col min="20" max="20" width="1.7109375" style="2" customWidth="1"/>
    <col min="21" max="21" width="5.57421875" style="2" bestFit="1" customWidth="1"/>
    <col min="22" max="22" width="1.7109375" style="2" customWidth="1"/>
    <col min="23" max="23" width="7.28125" style="2" customWidth="1"/>
    <col min="24" max="24" width="1.28515625" style="2" customWidth="1"/>
    <col min="25" max="16384" width="9.140625" style="2" customWidth="1"/>
  </cols>
  <sheetData>
    <row r="1" ht="12.75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188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hidden="1"/>
    <row r="9" spans="2:17" ht="15.75">
      <c r="B9" s="3" t="s">
        <v>46</v>
      </c>
      <c r="C9" s="3"/>
      <c r="D9" s="3"/>
      <c r="E9" s="3"/>
      <c r="G9" s="1"/>
      <c r="H9" s="4" t="str">
        <f>Kriminal!H6</f>
        <v>Jannar 2019</v>
      </c>
      <c r="I9" s="1"/>
      <c r="L9" s="1"/>
      <c r="M9" s="1"/>
      <c r="P9" s="1"/>
      <c r="Q9" s="1"/>
    </row>
    <row r="10" ht="3.75" customHeight="1"/>
    <row r="11" spans="2:22" ht="106.5" customHeight="1">
      <c r="B11" s="52" t="s">
        <v>72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ht="6.75" customHeight="1" hidden="1"/>
    <row r="13" spans="2:22" ht="10.5" customHeight="1">
      <c r="B13" s="54" t="s">
        <v>62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74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134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7" t="s">
        <v>135</v>
      </c>
      <c r="K19" s="13"/>
      <c r="L19" s="13"/>
      <c r="M19" s="13" t="s">
        <v>26</v>
      </c>
      <c r="N19" s="13"/>
      <c r="O19" s="32" t="s">
        <v>27</v>
      </c>
      <c r="P19" s="13"/>
      <c r="Q19" s="32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1"/>
      <c r="G23" s="38">
        <f>'[4]Farrugia Frendo C.'!$S$23</f>
        <v>0</v>
      </c>
      <c r="H23" s="1"/>
      <c r="I23" s="29"/>
      <c r="J23" s="1"/>
      <c r="K23" s="29"/>
      <c r="L23" s="1"/>
      <c r="M23" s="29"/>
      <c r="N23" s="1"/>
      <c r="O23" s="29"/>
      <c r="P23" s="1"/>
      <c r="Q23" s="29"/>
      <c r="R23" s="1"/>
      <c r="S23" s="34">
        <f>IF(ISNUMBER(G23),G23,0)+IF(ISNUMBER(I23),I23,0)-IF(ISNUMBER(M23),M23,0)+IF(ISNUMBER(O23),O23,0)-IF(ISNUMBER(Q23),Q23,0)+IF(ISNUMBER(K23),K23,0)</f>
        <v>0</v>
      </c>
      <c r="T23" s="1"/>
      <c r="U23" s="29"/>
      <c r="V23" s="1"/>
      <c r="W23" s="34">
        <f>IF(ISNUMBER(S23),S23,0)-IF(ISNUMBER(U23),U23,0)</f>
        <v>0</v>
      </c>
      <c r="X23" s="17"/>
    </row>
    <row r="24" spans="2:24" ht="15.75" customHeight="1">
      <c r="B24" s="15"/>
      <c r="C24" s="16">
        <v>2</v>
      </c>
      <c r="D24" s="16" t="s">
        <v>33</v>
      </c>
      <c r="E24" s="16"/>
      <c r="F24" s="1"/>
      <c r="G24" s="38">
        <f>'[4]Farrugia Frendo C.'!$S$24</f>
        <v>150</v>
      </c>
      <c r="H24" s="1"/>
      <c r="I24" s="30">
        <v>3</v>
      </c>
      <c r="J24" s="1"/>
      <c r="K24" s="30"/>
      <c r="L24" s="1"/>
      <c r="M24" s="30">
        <v>2</v>
      </c>
      <c r="N24" s="1"/>
      <c r="O24" s="30"/>
      <c r="P24" s="1"/>
      <c r="Q24" s="30"/>
      <c r="R24" s="1"/>
      <c r="S24" s="34">
        <f>IF(ISNUMBER(G24),G24,0)+IF(ISNUMBER(I24),I24,0)-IF(ISNUMBER(M24),M24,0)+IF(ISNUMBER(O24),O24,0)-IF(ISNUMBER(Q24),Q24,0)+IF(ISNUMBER(K24),K24,0)</f>
        <v>151</v>
      </c>
      <c r="T24" s="1"/>
      <c r="U24" s="30">
        <v>50</v>
      </c>
      <c r="V24" s="1"/>
      <c r="W24" s="34">
        <f aca="true" t="shared" si="0" ref="W24:W39">IF(ISNUMBER(S24),S24,0)-IF(ISNUMBER(U24),U24,0)</f>
        <v>101</v>
      </c>
      <c r="X24" s="17"/>
    </row>
    <row r="25" spans="2:24" ht="15.75" customHeight="1">
      <c r="B25" s="15"/>
      <c r="C25" s="16">
        <v>3</v>
      </c>
      <c r="D25" s="16" t="s">
        <v>19</v>
      </c>
      <c r="E25" s="16"/>
      <c r="F25" s="1"/>
      <c r="G25" s="38">
        <f>'[4]Farrugia Frendo C.'!$S$25</f>
        <v>20</v>
      </c>
      <c r="H25" s="1"/>
      <c r="I25" s="30">
        <v>5</v>
      </c>
      <c r="J25" s="1"/>
      <c r="K25" s="30"/>
      <c r="L25" s="1"/>
      <c r="M25" s="30">
        <v>3</v>
      </c>
      <c r="N25" s="1"/>
      <c r="O25" s="30"/>
      <c r="P25" s="1"/>
      <c r="Q25" s="30"/>
      <c r="R25" s="1"/>
      <c r="S25" s="34">
        <f aca="true" t="shared" si="1" ref="S25:S41">IF(ISNUMBER(G25),G25,0)+IF(ISNUMBER(I25),I25,0)-IF(ISNUMBER(M25),M25,0)+IF(ISNUMBER(O25),O25,0)-IF(ISNUMBER(Q25),Q25,0)+IF(ISNUMBER(K25),K25,0)</f>
        <v>22</v>
      </c>
      <c r="T25" s="1"/>
      <c r="U25" s="30"/>
      <c r="V25" s="1"/>
      <c r="W25" s="34">
        <f t="shared" si="0"/>
        <v>22</v>
      </c>
      <c r="X25" s="17"/>
    </row>
    <row r="26" spans="2:24" ht="15.75" customHeight="1">
      <c r="B26" s="15"/>
      <c r="C26" s="16">
        <v>4</v>
      </c>
      <c r="D26" s="16" t="s">
        <v>8</v>
      </c>
      <c r="E26" s="16"/>
      <c r="F26" s="1"/>
      <c r="G26" s="38">
        <f>'[4]Farrugia Frendo C.'!$S$26</f>
        <v>0</v>
      </c>
      <c r="H26" s="1"/>
      <c r="I26" s="30"/>
      <c r="J26" s="1"/>
      <c r="K26" s="30"/>
      <c r="L26" s="1"/>
      <c r="M26" s="30"/>
      <c r="N26" s="1"/>
      <c r="O26" s="30"/>
      <c r="P26" s="1"/>
      <c r="Q26" s="30"/>
      <c r="R26" s="1"/>
      <c r="S26" s="34">
        <f>IF(ISNUMBER(G26),G26,0)+IF(ISNUMBER(I26),I26,0)-IF(ISNUMBER(M26),M26,0)+IF(ISNUMBER(O26),O26,0)-IF(ISNUMBER(Q26),Q26,0)+IF(ISNUMBER(K26),K26,0)</f>
        <v>0</v>
      </c>
      <c r="T26" s="1"/>
      <c r="U26" s="30"/>
      <c r="V26" s="1"/>
      <c r="W26" s="34">
        <f t="shared" si="0"/>
        <v>0</v>
      </c>
      <c r="X26" s="17"/>
    </row>
    <row r="27" spans="2:24" ht="15.75" customHeight="1">
      <c r="B27" s="15"/>
      <c r="C27" s="16">
        <v>5</v>
      </c>
      <c r="D27" s="16" t="s">
        <v>71</v>
      </c>
      <c r="E27" s="16"/>
      <c r="F27" s="1"/>
      <c r="G27" s="38">
        <f>'[4]Farrugia Frendo C.'!$S$27</f>
        <v>0</v>
      </c>
      <c r="H27" s="1"/>
      <c r="I27" s="30"/>
      <c r="J27" s="1"/>
      <c r="K27" s="30"/>
      <c r="L27" s="1"/>
      <c r="M27" s="30"/>
      <c r="N27" s="1"/>
      <c r="O27" s="30"/>
      <c r="P27" s="1"/>
      <c r="Q27" s="30"/>
      <c r="R27" s="1"/>
      <c r="S27" s="34">
        <f t="shared" si="1"/>
        <v>0</v>
      </c>
      <c r="T27" s="1"/>
      <c r="U27" s="30"/>
      <c r="V27" s="1"/>
      <c r="W27" s="34">
        <f t="shared" si="0"/>
        <v>0</v>
      </c>
      <c r="X27" s="17"/>
    </row>
    <row r="28" spans="2:24" ht="15.75" customHeight="1">
      <c r="B28" s="15"/>
      <c r="C28" s="16">
        <v>6</v>
      </c>
      <c r="D28" s="16" t="s">
        <v>34</v>
      </c>
      <c r="E28" s="16"/>
      <c r="F28" s="1"/>
      <c r="G28" s="38">
        <f>'[4]Farrugia Frendo C.'!$S$28</f>
        <v>0</v>
      </c>
      <c r="H28" s="1"/>
      <c r="I28" s="30"/>
      <c r="J28" s="1"/>
      <c r="K28" s="30"/>
      <c r="L28" s="1"/>
      <c r="M28" s="30"/>
      <c r="N28" s="1"/>
      <c r="O28" s="30"/>
      <c r="P28" s="1"/>
      <c r="Q28" s="30"/>
      <c r="R28" s="1"/>
      <c r="S28" s="34">
        <f t="shared" si="1"/>
        <v>0</v>
      </c>
      <c r="T28" s="1"/>
      <c r="U28" s="30"/>
      <c r="V28" s="1"/>
      <c r="W28" s="34">
        <f t="shared" si="0"/>
        <v>0</v>
      </c>
      <c r="X28" s="17"/>
    </row>
    <row r="29" spans="2:24" ht="15.75" customHeight="1">
      <c r="B29" s="15"/>
      <c r="C29" s="16">
        <v>7</v>
      </c>
      <c r="D29" s="16" t="s">
        <v>9</v>
      </c>
      <c r="E29" s="16"/>
      <c r="F29" s="1"/>
      <c r="G29" s="38">
        <f>'[4]Farrugia Frendo C.'!$S$29</f>
        <v>0</v>
      </c>
      <c r="H29" s="1"/>
      <c r="I29" s="30"/>
      <c r="J29" s="1"/>
      <c r="K29" s="30"/>
      <c r="L29" s="1"/>
      <c r="M29" s="30"/>
      <c r="N29" s="1"/>
      <c r="O29" s="30"/>
      <c r="P29" s="1"/>
      <c r="Q29" s="30"/>
      <c r="R29" s="1"/>
      <c r="S29" s="34">
        <f t="shared" si="1"/>
        <v>0</v>
      </c>
      <c r="T29" s="1"/>
      <c r="U29" s="30"/>
      <c r="V29" s="1"/>
      <c r="W29" s="34">
        <f t="shared" si="0"/>
        <v>0</v>
      </c>
      <c r="X29" s="17"/>
    </row>
    <row r="30" spans="2:24" ht="15.75" customHeight="1">
      <c r="B30" s="15"/>
      <c r="C30" s="16">
        <v>8</v>
      </c>
      <c r="D30" s="16" t="s">
        <v>35</v>
      </c>
      <c r="E30" s="16"/>
      <c r="F30" s="1"/>
      <c r="G30" s="38">
        <f>'[4]Farrugia Frendo C.'!$S$30</f>
        <v>0</v>
      </c>
      <c r="H30" s="1"/>
      <c r="I30" s="30"/>
      <c r="J30" s="1"/>
      <c r="K30" s="30"/>
      <c r="L30" s="1"/>
      <c r="M30" s="30"/>
      <c r="N30" s="1"/>
      <c r="O30" s="30"/>
      <c r="P30" s="1"/>
      <c r="Q30" s="30"/>
      <c r="R30" s="1"/>
      <c r="S30" s="34">
        <f t="shared" si="1"/>
        <v>0</v>
      </c>
      <c r="T30" s="1"/>
      <c r="U30" s="30"/>
      <c r="V30" s="1"/>
      <c r="W30" s="34">
        <f t="shared" si="0"/>
        <v>0</v>
      </c>
      <c r="X30" s="17"/>
    </row>
    <row r="31" spans="2:24" ht="15.75" customHeight="1">
      <c r="B31" s="15"/>
      <c r="C31" s="16">
        <v>9</v>
      </c>
      <c r="D31" s="16" t="s">
        <v>36</v>
      </c>
      <c r="E31" s="16"/>
      <c r="F31" s="1"/>
      <c r="G31" s="38">
        <f>'[4]Farrugia Frendo C.'!$S$31</f>
        <v>0</v>
      </c>
      <c r="H31" s="1"/>
      <c r="I31" s="30"/>
      <c r="J31" s="1"/>
      <c r="K31" s="30"/>
      <c r="L31" s="1"/>
      <c r="M31" s="30"/>
      <c r="N31" s="1"/>
      <c r="O31" s="30"/>
      <c r="P31" s="1"/>
      <c r="Q31" s="30"/>
      <c r="R31" s="1"/>
      <c r="S31" s="34">
        <f t="shared" si="1"/>
        <v>0</v>
      </c>
      <c r="T31" s="1"/>
      <c r="U31" s="30"/>
      <c r="V31" s="1"/>
      <c r="W31" s="34">
        <f t="shared" si="0"/>
        <v>0</v>
      </c>
      <c r="X31" s="17"/>
    </row>
    <row r="32" spans="2:24" ht="15.75" customHeight="1">
      <c r="B32" s="15"/>
      <c r="C32" s="16">
        <v>10</v>
      </c>
      <c r="D32" s="16" t="s">
        <v>37</v>
      </c>
      <c r="E32" s="16"/>
      <c r="F32" s="1"/>
      <c r="G32" s="38">
        <f>'[4]Farrugia Frendo C.'!$S$32</f>
        <v>0</v>
      </c>
      <c r="H32" s="1"/>
      <c r="I32" s="30"/>
      <c r="J32" s="1"/>
      <c r="K32" s="30"/>
      <c r="L32" s="1"/>
      <c r="M32" s="30"/>
      <c r="N32" s="1"/>
      <c r="O32" s="30"/>
      <c r="P32" s="1"/>
      <c r="Q32" s="30"/>
      <c r="R32" s="1"/>
      <c r="S32" s="34">
        <f t="shared" si="1"/>
        <v>0</v>
      </c>
      <c r="T32" s="1"/>
      <c r="U32" s="30"/>
      <c r="V32" s="1"/>
      <c r="W32" s="34">
        <f t="shared" si="0"/>
        <v>0</v>
      </c>
      <c r="X32" s="17"/>
    </row>
    <row r="33" spans="2:24" ht="15.75" customHeight="1">
      <c r="B33" s="15"/>
      <c r="C33" s="16">
        <v>11</v>
      </c>
      <c r="D33" s="16" t="s">
        <v>38</v>
      </c>
      <c r="E33" s="16"/>
      <c r="F33" s="1"/>
      <c r="G33" s="38">
        <f>'[4]Farrugia Frendo C.'!$S$33</f>
        <v>0</v>
      </c>
      <c r="H33" s="1"/>
      <c r="I33" s="30"/>
      <c r="J33" s="1"/>
      <c r="K33" s="30"/>
      <c r="L33" s="1"/>
      <c r="M33" s="30"/>
      <c r="N33" s="1"/>
      <c r="O33" s="30"/>
      <c r="P33" s="1"/>
      <c r="Q33" s="30"/>
      <c r="R33" s="1"/>
      <c r="S33" s="34">
        <f t="shared" si="1"/>
        <v>0</v>
      </c>
      <c r="T33" s="1"/>
      <c r="U33" s="30"/>
      <c r="V33" s="1"/>
      <c r="W33" s="34">
        <f t="shared" si="0"/>
        <v>0</v>
      </c>
      <c r="X33" s="17"/>
    </row>
    <row r="34" spans="2:24" ht="15.75" customHeight="1">
      <c r="B34" s="15"/>
      <c r="C34" s="16">
        <v>12</v>
      </c>
      <c r="D34" s="16" t="s">
        <v>39</v>
      </c>
      <c r="E34" s="16"/>
      <c r="F34" s="1"/>
      <c r="G34" s="38">
        <f>'[4]Farrugia Frendo C.'!$S$34</f>
        <v>0</v>
      </c>
      <c r="H34" s="1"/>
      <c r="I34" s="30"/>
      <c r="J34" s="1"/>
      <c r="K34" s="30"/>
      <c r="L34" s="1"/>
      <c r="M34" s="30"/>
      <c r="N34" s="1"/>
      <c r="O34" s="30"/>
      <c r="P34" s="1"/>
      <c r="Q34" s="30"/>
      <c r="R34" s="1"/>
      <c r="S34" s="34">
        <f t="shared" si="1"/>
        <v>0</v>
      </c>
      <c r="T34" s="1"/>
      <c r="U34" s="30"/>
      <c r="V34" s="1"/>
      <c r="W34" s="34">
        <f t="shared" si="0"/>
        <v>0</v>
      </c>
      <c r="X34" s="17"/>
    </row>
    <row r="35" spans="2:24" ht="15.75" customHeight="1">
      <c r="B35" s="15"/>
      <c r="C35" s="16">
        <v>13</v>
      </c>
      <c r="D35" s="16" t="s">
        <v>40</v>
      </c>
      <c r="E35" s="16"/>
      <c r="F35" s="1"/>
      <c r="G35" s="38">
        <f>'[4]Farrugia Frendo C.'!$S$35</f>
        <v>22</v>
      </c>
      <c r="H35" s="1"/>
      <c r="I35" s="30"/>
      <c r="J35" s="1"/>
      <c r="K35" s="30"/>
      <c r="L35" s="1"/>
      <c r="M35" s="30"/>
      <c r="N35" s="1"/>
      <c r="O35" s="30"/>
      <c r="P35" s="1"/>
      <c r="Q35" s="30"/>
      <c r="R35" s="1"/>
      <c r="S35" s="34">
        <f t="shared" si="1"/>
        <v>22</v>
      </c>
      <c r="T35" s="1"/>
      <c r="U35" s="30">
        <v>4</v>
      </c>
      <c r="V35" s="1"/>
      <c r="W35" s="34">
        <f t="shared" si="0"/>
        <v>18</v>
      </c>
      <c r="X35" s="17"/>
    </row>
    <row r="36" spans="2:24" ht="15.75" customHeight="1">
      <c r="B36" s="15"/>
      <c r="C36" s="16">
        <v>14</v>
      </c>
      <c r="D36" s="16" t="s">
        <v>20</v>
      </c>
      <c r="E36" s="16"/>
      <c r="F36" s="1"/>
      <c r="G36" s="38">
        <f>'[4]Farrugia Frendo C.'!$S$36</f>
        <v>646</v>
      </c>
      <c r="H36" s="1"/>
      <c r="I36" s="30">
        <v>146</v>
      </c>
      <c r="J36" s="1"/>
      <c r="K36" s="30"/>
      <c r="L36" s="1"/>
      <c r="M36" s="30">
        <v>52</v>
      </c>
      <c r="N36" s="1"/>
      <c r="O36" s="30"/>
      <c r="P36" s="1"/>
      <c r="Q36" s="30"/>
      <c r="R36" s="1"/>
      <c r="S36" s="34">
        <f t="shared" si="1"/>
        <v>740</v>
      </c>
      <c r="T36" s="1"/>
      <c r="U36" s="30">
        <v>22</v>
      </c>
      <c r="V36" s="1"/>
      <c r="W36" s="34">
        <f>IF(ISNUMBER(S36),S36,0)-IF(ISNUMBER(U36),U36,0)</f>
        <v>718</v>
      </c>
      <c r="X36" s="17"/>
    </row>
    <row r="37" spans="2:24" ht="15.75" customHeight="1">
      <c r="B37" s="15"/>
      <c r="C37" s="16">
        <v>15</v>
      </c>
      <c r="D37" s="16" t="s">
        <v>63</v>
      </c>
      <c r="E37" s="16"/>
      <c r="F37" s="1"/>
      <c r="G37" s="38">
        <f>'[4]Farrugia Frendo C.'!$S$37</f>
        <v>0</v>
      </c>
      <c r="H37" s="1"/>
      <c r="I37" s="30"/>
      <c r="J37" s="1"/>
      <c r="K37" s="30"/>
      <c r="L37" s="1"/>
      <c r="M37" s="30"/>
      <c r="N37" s="1"/>
      <c r="O37" s="30"/>
      <c r="P37" s="1"/>
      <c r="Q37" s="30"/>
      <c r="R37" s="1"/>
      <c r="S37" s="34">
        <f>IF(ISNUMBER(G37),G37,0)+IF(ISNUMBER(I37),I37,0)-IF(ISNUMBER(M37),M37,0)+IF(ISNUMBER(O37),O37,0)-IF(ISNUMBER(Q37),Q37,0)+IF(ISNUMBER(K37),K37,0)</f>
        <v>0</v>
      </c>
      <c r="T37" s="1"/>
      <c r="U37" s="30"/>
      <c r="V37" s="1"/>
      <c r="W37" s="34">
        <f>IF(ISNUMBER(S37),S37,0)-IF(ISNUMBER(U37),U37,0)</f>
        <v>0</v>
      </c>
      <c r="X37" s="17"/>
    </row>
    <row r="38" spans="2:24" ht="15.75" customHeight="1">
      <c r="B38" s="15"/>
      <c r="C38" s="16">
        <v>16</v>
      </c>
      <c r="D38" s="16" t="s">
        <v>64</v>
      </c>
      <c r="E38" s="16"/>
      <c r="F38" s="1"/>
      <c r="G38" s="38">
        <f>'[4]Farrugia Frendo C.'!$S$38</f>
        <v>0</v>
      </c>
      <c r="H38" s="1"/>
      <c r="I38" s="30"/>
      <c r="J38" s="1"/>
      <c r="K38" s="30"/>
      <c r="L38" s="1"/>
      <c r="M38" s="30"/>
      <c r="N38" s="1"/>
      <c r="O38" s="30"/>
      <c r="P38" s="1"/>
      <c r="Q38" s="30"/>
      <c r="R38" s="1"/>
      <c r="S38" s="34">
        <f t="shared" si="1"/>
        <v>0</v>
      </c>
      <c r="T38" s="1"/>
      <c r="U38" s="30"/>
      <c r="V38" s="1"/>
      <c r="W38" s="34">
        <f>IF(ISNUMBER(S38),S38,0)-IF(ISNUMBER(U38),U38,0)</f>
        <v>0</v>
      </c>
      <c r="X38" s="17"/>
    </row>
    <row r="39" spans="2:24" ht="15.75" customHeight="1">
      <c r="B39" s="15"/>
      <c r="C39" s="16">
        <v>17</v>
      </c>
      <c r="D39" s="16" t="s">
        <v>65</v>
      </c>
      <c r="E39" s="16"/>
      <c r="F39" s="1"/>
      <c r="G39" s="38">
        <f>'[4]Farrugia Frendo C.'!$S$39</f>
        <v>0</v>
      </c>
      <c r="H39" s="1"/>
      <c r="I39" s="30"/>
      <c r="J39" s="1"/>
      <c r="K39" s="30"/>
      <c r="L39" s="1"/>
      <c r="M39" s="30"/>
      <c r="N39" s="1"/>
      <c r="O39" s="30"/>
      <c r="P39" s="1"/>
      <c r="Q39" s="30"/>
      <c r="R39" s="1"/>
      <c r="S39" s="34">
        <f t="shared" si="1"/>
        <v>0</v>
      </c>
      <c r="T39" s="1"/>
      <c r="U39" s="30"/>
      <c r="V39" s="1"/>
      <c r="W39" s="34">
        <f t="shared" si="0"/>
        <v>0</v>
      </c>
      <c r="X39" s="17"/>
    </row>
    <row r="40" spans="2:24" ht="15.75" customHeight="1">
      <c r="B40" s="15"/>
      <c r="C40" s="16">
        <v>18</v>
      </c>
      <c r="D40" s="16" t="s">
        <v>130</v>
      </c>
      <c r="E40" s="16"/>
      <c r="F40" s="1"/>
      <c r="G40" s="38">
        <f>'[4]Farrugia Frendo C.'!$S$40</f>
        <v>0</v>
      </c>
      <c r="H40" s="1"/>
      <c r="I40" s="30"/>
      <c r="J40" s="1"/>
      <c r="K40" s="30"/>
      <c r="L40" s="1"/>
      <c r="M40" s="30"/>
      <c r="N40" s="1"/>
      <c r="O40" s="30"/>
      <c r="P40" s="1"/>
      <c r="Q40" s="30"/>
      <c r="R40" s="1"/>
      <c r="S40" s="34">
        <f t="shared" si="1"/>
        <v>0</v>
      </c>
      <c r="T40" s="1"/>
      <c r="U40" s="30"/>
      <c r="V40" s="1"/>
      <c r="W40" s="34">
        <f>IF(ISNUMBER(S40),S40,0)-IF(ISNUMBER(U40),U40,0)</f>
        <v>0</v>
      </c>
      <c r="X40" s="17"/>
    </row>
    <row r="41" spans="2:24" ht="15.75" customHeight="1">
      <c r="B41" s="15"/>
      <c r="C41" s="16">
        <v>19</v>
      </c>
      <c r="D41" s="16" t="s">
        <v>131</v>
      </c>
      <c r="E41" s="16"/>
      <c r="F41" s="1"/>
      <c r="G41" s="38">
        <f>'[4]Farrugia Frendo C.'!$S$41</f>
        <v>0</v>
      </c>
      <c r="H41" s="1"/>
      <c r="I41" s="30"/>
      <c r="J41" s="1"/>
      <c r="K41" s="30"/>
      <c r="L41" s="1"/>
      <c r="M41" s="30"/>
      <c r="N41" s="1"/>
      <c r="O41" s="30"/>
      <c r="P41" s="1"/>
      <c r="Q41" s="30"/>
      <c r="R41" s="1"/>
      <c r="S41" s="34">
        <f t="shared" si="1"/>
        <v>0</v>
      </c>
      <c r="T41" s="1"/>
      <c r="U41" s="30"/>
      <c r="V41" s="1"/>
      <c r="W41" s="34">
        <f>IF(ISNUMBER(S41),S41,0)-IF(ISNUMBER(U41),U41,0)</f>
        <v>0</v>
      </c>
      <c r="X41" s="17"/>
    </row>
    <row r="42" spans="2:24" ht="15.75" customHeight="1">
      <c r="B42" s="15"/>
      <c r="C42" s="16">
        <v>20</v>
      </c>
      <c r="D42" s="16" t="s">
        <v>132</v>
      </c>
      <c r="E42" s="16"/>
      <c r="F42" s="1"/>
      <c r="G42" s="38">
        <f>'[4]Farrugia Frendo C.'!$S$42</f>
        <v>0</v>
      </c>
      <c r="H42" s="1"/>
      <c r="I42" s="30"/>
      <c r="J42" s="1"/>
      <c r="K42" s="30"/>
      <c r="L42" s="1"/>
      <c r="M42" s="30"/>
      <c r="N42" s="1"/>
      <c r="O42" s="30"/>
      <c r="P42" s="1"/>
      <c r="Q42" s="30"/>
      <c r="R42" s="1"/>
      <c r="S42" s="34">
        <f>IF(ISNUMBER(G42),G42,0)+IF(ISNUMBER(I42),I42,0)-IF(ISNUMBER(M42),M42,0)+IF(ISNUMBER(O42),O42,0)-IF(ISNUMBER(Q42),Q42,0)+IF(ISNUMBER(K42),K42,0)</f>
        <v>0</v>
      </c>
      <c r="T42" s="1"/>
      <c r="U42" s="30"/>
      <c r="V42" s="1"/>
      <c r="W42" s="34">
        <f>IF(ISNUMBER(S42),S42,0)-IF(ISNUMBER(U42),U42,0)</f>
        <v>0</v>
      </c>
      <c r="X42" s="17"/>
    </row>
    <row r="43" spans="2:24" ht="15.75" customHeight="1">
      <c r="B43" s="15"/>
      <c r="C43" s="16">
        <v>21</v>
      </c>
      <c r="D43" s="16" t="s">
        <v>133</v>
      </c>
      <c r="E43" s="16"/>
      <c r="F43" s="1"/>
      <c r="G43" s="38">
        <f>'[4]Farrugia Frendo C.'!$S$43</f>
        <v>0</v>
      </c>
      <c r="H43" s="1"/>
      <c r="I43" s="30"/>
      <c r="J43" s="1"/>
      <c r="K43" s="30"/>
      <c r="L43" s="1"/>
      <c r="M43" s="30"/>
      <c r="N43" s="1"/>
      <c r="O43" s="30"/>
      <c r="P43" s="1"/>
      <c r="Q43" s="30"/>
      <c r="R43" s="1"/>
      <c r="S43" s="34">
        <f>IF(ISNUMBER(G43),G43,0)+IF(ISNUMBER(I43),I43,0)-IF(ISNUMBER(M43),M43,0)+IF(ISNUMBER(O43),O43,0)-IF(ISNUMBER(Q43),Q43,0)+IF(ISNUMBER(K43),K43,0)</f>
        <v>0</v>
      </c>
      <c r="T43" s="1"/>
      <c r="U43" s="30"/>
      <c r="V43" s="1"/>
      <c r="W43" s="34">
        <f>IF(ISNUMBER(S43),S43,0)-IF(ISNUMBER(U43),U43,0)</f>
        <v>0</v>
      </c>
      <c r="X43" s="17"/>
    </row>
    <row r="44" spans="2:24" ht="6" customHeight="1">
      <c r="B44" s="15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7"/>
    </row>
    <row r="45" spans="2:24" ht="13.5" thickBot="1">
      <c r="B45" s="15"/>
      <c r="C45" s="1" t="s">
        <v>7</v>
      </c>
      <c r="D45" s="1"/>
      <c r="E45" s="1"/>
      <c r="F45" s="1"/>
      <c r="G45" s="35">
        <f>SUM(G23:G43)</f>
        <v>838</v>
      </c>
      <c r="H45" s="34"/>
      <c r="I45" s="35">
        <f>SUM(I22:I43)</f>
        <v>154</v>
      </c>
      <c r="J45" s="34"/>
      <c r="K45" s="35">
        <f>SUM(K23:K43)</f>
        <v>0</v>
      </c>
      <c r="L45" s="34"/>
      <c r="M45" s="35">
        <f>SUM(M22:M43)</f>
        <v>57</v>
      </c>
      <c r="N45" s="34"/>
      <c r="O45" s="35">
        <f>SUM(O22:O43)</f>
        <v>0</v>
      </c>
      <c r="P45" s="34"/>
      <c r="Q45" s="35">
        <f>SUM(Q22:Q43)</f>
        <v>0</v>
      </c>
      <c r="R45" s="34"/>
      <c r="S45" s="35">
        <f>SUM(S22:S43)</f>
        <v>935</v>
      </c>
      <c r="T45" s="34"/>
      <c r="U45" s="35">
        <f>SUM(U22:U43)</f>
        <v>76</v>
      </c>
      <c r="V45" s="34"/>
      <c r="W45" s="35">
        <f>SUM(W22:W43)</f>
        <v>859</v>
      </c>
      <c r="X45" s="17"/>
    </row>
    <row r="46" spans="2:24" ht="4.5" customHeight="1" thickTop="1">
      <c r="B46" s="15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7"/>
    </row>
    <row r="47" spans="2:24" ht="11.25" customHeight="1" hidden="1">
      <c r="B47" s="15"/>
      <c r="C47" s="16"/>
      <c r="D47" s="16"/>
      <c r="E47" s="16"/>
      <c r="F47" s="1"/>
      <c r="G47" s="16"/>
      <c r="H47" s="1"/>
      <c r="I47" s="16"/>
      <c r="J47" s="1"/>
      <c r="K47" s="16"/>
      <c r="L47" s="1"/>
      <c r="M47" s="16"/>
      <c r="N47" s="1"/>
      <c r="O47" s="16"/>
      <c r="P47" s="1"/>
      <c r="Q47" s="16"/>
      <c r="R47" s="1"/>
      <c r="S47" s="1">
        <f>G47+I47-M47+O47-Q47</f>
        <v>0</v>
      </c>
      <c r="T47" s="1"/>
      <c r="U47" s="16"/>
      <c r="V47" s="1"/>
      <c r="W47" s="1">
        <f>S47-U47</f>
        <v>0</v>
      </c>
      <c r="X47" s="17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8"/>
    </row>
    <row r="50" ht="12.75">
      <c r="C50" s="2" t="s">
        <v>31</v>
      </c>
    </row>
    <row r="51" spans="14:17" ht="12.75">
      <c r="N51" s="19" t="s">
        <v>42</v>
      </c>
      <c r="Q51" s="20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48" t="s">
        <v>14</v>
      </c>
      <c r="D53" s="48"/>
      <c r="E53" s="48"/>
      <c r="M53" s="1"/>
      <c r="N53" s="19" t="s">
        <v>41</v>
      </c>
      <c r="Q53" s="20"/>
      <c r="T53" s="33"/>
    </row>
    <row r="54" ht="12.75">
      <c r="T54" s="6" t="s">
        <v>12</v>
      </c>
    </row>
    <row r="55" spans="17:23" ht="12.75">
      <c r="Q55" s="21"/>
      <c r="R55" s="22"/>
      <c r="S55" s="22"/>
      <c r="T55" s="22"/>
      <c r="U55" s="22"/>
      <c r="V55" s="22"/>
      <c r="W55" s="23"/>
    </row>
    <row r="56" spans="14:23" ht="12.75">
      <c r="N56" s="19" t="s">
        <v>43</v>
      </c>
      <c r="Q56" s="24"/>
      <c r="R56" s="1"/>
      <c r="S56" s="1"/>
      <c r="T56" s="1"/>
      <c r="U56" s="1"/>
      <c r="V56" s="1"/>
      <c r="W56" s="25"/>
    </row>
    <row r="57" spans="17:23" ht="12.75">
      <c r="Q57" s="26"/>
      <c r="R57" s="27"/>
      <c r="S57" s="27"/>
      <c r="T57" s="27"/>
      <c r="U57" s="27"/>
      <c r="V57" s="27"/>
      <c r="W57" s="28"/>
    </row>
  </sheetData>
  <sheetProtection password="9F1D" sheet="1" objects="1" scenarios="1"/>
  <mergeCells count="7">
    <mergeCell ref="C53:E53"/>
    <mergeCell ref="B2:V2"/>
    <mergeCell ref="B4:V4"/>
    <mergeCell ref="B11:V11"/>
    <mergeCell ref="B13:V13"/>
    <mergeCell ref="B7:V7"/>
    <mergeCell ref="B5:V5"/>
  </mergeCells>
  <printOptions/>
  <pageMargins left="0.35" right="0.38" top="0.44" bottom="0.28" header="0.27" footer="0.2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Law Courts - Valletta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Oliver J Siracusa</dc:creator>
  <cp:keywords/>
  <dc:description/>
  <cp:lastModifiedBy>Adrian Micallef</cp:lastModifiedBy>
  <cp:lastPrinted>2019-02-19T09:01:49Z</cp:lastPrinted>
  <dcterms:created xsi:type="dcterms:W3CDTF">2001-09-20T13:22:09Z</dcterms:created>
  <dcterms:modified xsi:type="dcterms:W3CDTF">2019-02-26T08:27:15Z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Ye">
    <vt:lpwstr>2019.00000000000</vt:lpwstr>
  </property>
  <property fmtid="{D5CDD505-2E9C-101B-9397-08002B2CF9AE}" pid="4" name="PublishedDa">
    <vt:lpwstr>2019-02-26T00:00:00Z</vt:lpwstr>
  </property>
  <property fmtid="{D5CDD505-2E9C-101B-9397-08002B2CF9AE}" pid="5" name="Mon">
    <vt:lpwstr>January</vt:lpwstr>
  </property>
  <property fmtid="{D5CDD505-2E9C-101B-9397-08002B2CF9AE}" pid="6" name="Count">
    <vt:lpwstr>Malta</vt:lpwstr>
  </property>
</Properties>
</file>