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<sst xmlns="http://schemas.openxmlformats.org/spreadsheetml/2006/main" count="1435" uniqueCount="216">
  <si>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</si>
  <si>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</si>
  <si>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</si>
  <si>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</si>
  <si>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</si>
  <si>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</si>
  <si>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</si>
  <si>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</si>
  <si>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</si>
  <si>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</si>
  <si>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</si>
  <si>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</si>
  <si>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</si>
  <si>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</si>
  <si>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</si>
  <si>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</si>
  <si>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</si>
  <si>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</si>
  <si>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</si>
  <si>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</si>
  <si>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</si>
  <si>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</si>
  <si>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</si>
  <si>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</si>
  <si>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</si>
  <si>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</si>
  <si>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</si>
  <si>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</si>
  <si>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</si>
  <si>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</si>
  <si>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</si>
  <si>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</si>
  <si>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</si>
  <si>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</si>
  <si>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</si>
  <si>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</si>
  <si>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</si>
  <si>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</si>
  <si>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</si>
  <si>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</si>
  <si>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</si>
  <si>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</si>
  <si>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</si>
  <si>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</si>
  <si>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</si>
  <si>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</si>
  <si>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</si>
  <si>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</si>
  <si>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</si>
  <si>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</si>
  <si>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</si>
  <si>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</si>
  <si>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</si>
  <si>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</si>
  <si>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</si>
  <si>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</si>
  <si>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</si>
  <si>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</si>
  <si>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</si>
  <si>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</si>
  <si>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</si>
  <si>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</si>
  <si>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</si>
  <si>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</si>
  <si>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</si>
  <si>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</si>
  <si>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</si>
  <si>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</si>
  <si>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</si>
  <si>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</si>
  <si>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</si>
  <si>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</si>
  <si>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</si>
  <si>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</si>
  <si>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</si>
  <si>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</si>
  <si>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</si>
  <si>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</si>
  <si>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</si>
  <si>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</si>
  <si>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</si>
  <si>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</si>
  <si>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</si>
  <si>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</si>
  <si>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</si>
  <si>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</si>
  <si>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</si>
  <si>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</si>
  <si>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</si>
  <si>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</si>
  <si>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</si>
  <si>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</si>
  <si>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</si>
  <si>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</si>
  <si>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</si>
  <si>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</si>
  <si>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</si>
  <si>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</si>
  <si>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</si>
  <si>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</si>
  <si>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</si>
  <si>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</si>
  <si>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</si>
  <si>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</si>
  <si>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</si>
  <si>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</si>
  <si>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</si>
  <si>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</si>
  <si>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</si>
  <si>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</si>
  <si>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</si>
  <si>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</si>
  <si>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</si>
  <si>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</si>
  <si>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</si>
  <si>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</si>
  <si>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</si>
  <si>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</si>
  <si>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</si>
  <si>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</si>
  <si>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</si>
  <si>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</si>
  <si>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</si>
  <si>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</si>
  <si>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</si>
  <si>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</si>
  <si>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</si>
  <si>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</si>
  <si>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</si>
  <si>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</si>
  <si>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</si>
  <si>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</si>
  <si>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</si>
  <si>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</si>
  <si>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</si>
  <si>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</si>
  <si>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</si>
  <si>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</si>
  <si>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</si>
  <si>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</si>
  <si>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</si>
  <si>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</si>
  <si>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</si>
  <si>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</si>
  <si>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</si>
  <si>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</si>
  <si>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</si>
  <si>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</si>
  <si>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</si>
  <si>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</si>
  <si>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</si>
  <si>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</si>
  <si>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</si>
  <si>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</si>
  <si>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</si>
  <si>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</si>
  <si>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</si>
  <si>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</si>
  <si>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</si>
  <si>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</si>
  <si>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</si>
  <si>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</si>
  <si>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</si>
  <si>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</si>
  <si>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</si>
  <si>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</si>
  <si>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</si>
  <si>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</si>
  <si>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</si>
  <si>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</si>
  <si>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</si>
  <si>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</si>
  <si>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</si>
  <si>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</si>
  <si>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</si>
  <si>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</si>
  <si>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</si>
  <si>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</si>
  <si>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</si>
  <si>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</si>
  <si>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</si>
  <si>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</si>
  <si>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</si>
  <si>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</si>
  <si>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</si>
  <si>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</si>
  <si>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</si>
  <si>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</si>
  <si>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</si>
  <si>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</si>
  <si>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</si>
  <si>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</si>
  <si>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</si>
  <si>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</si>
  <si>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</si>
  <si>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</si>
  <si>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</si>
  <si>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</si>
  <si>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</si>
  <si>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</si>
  <si>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</si>
  <si>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</si>
  <si>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</si>
  <si>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</si>
  <si>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</si>
  <si>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</si>
  <si>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</si>
  <si>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</si>
  <si>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</si>
  <si>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</si>
  <si>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</si>
  <si>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</si>
  <si>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</si>
  <si>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</si>
  <si>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Frar 2021</t>
  </si>
  <si>
    <t>Money Laundering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</si>
</sst>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1\01-January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212</v>
          </cell>
        </row>
        <row r="24">
          <cell r="S24">
            <v>53</v>
          </cell>
        </row>
        <row r="25">
          <cell r="S25">
            <v>51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1</v>
          </cell>
        </row>
        <row r="24">
          <cell r="S24">
            <v>53</v>
          </cell>
        </row>
        <row r="25">
          <cell r="S25">
            <v>174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191</v>
          </cell>
        </row>
        <row r="25">
          <cell r="S25">
            <v>56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7</v>
          </cell>
        </row>
        <row r="36">
          <cell r="S36">
            <v>1069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144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529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620</v>
          </cell>
        </row>
        <row r="39">
          <cell r="S39">
            <v>1636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88</v>
          </cell>
        </row>
        <row r="25">
          <cell r="S25">
            <v>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343</v>
          </cell>
        </row>
        <row r="36">
          <cell r="S36">
            <v>53</v>
          </cell>
        </row>
        <row r="37">
          <cell r="S37">
            <v>42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158</v>
          </cell>
        </row>
        <row r="25">
          <cell r="S25">
            <v>42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258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178</v>
          </cell>
        </row>
        <row r="25">
          <cell r="S25">
            <v>42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143</v>
          </cell>
        </row>
        <row r="25">
          <cell r="S25">
            <v>61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39</v>
          </cell>
        </row>
        <row r="25">
          <cell r="S25">
            <v>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434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63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99</v>
          </cell>
        </row>
        <row r="24">
          <cell r="S24">
            <v>110</v>
          </cell>
        </row>
        <row r="25">
          <cell r="S25">
            <v>115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</v>
          </cell>
        </row>
        <row r="37">
          <cell r="S37">
            <v>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128</v>
          </cell>
        </row>
        <row r="25">
          <cell r="S25">
            <v>135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3</v>
          </cell>
        </row>
        <row r="24">
          <cell r="S24">
            <v>129</v>
          </cell>
        </row>
        <row r="25">
          <cell r="S25">
            <v>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9</v>
          </cell>
        </row>
        <row r="24">
          <cell r="S24">
            <v>4</v>
          </cell>
        </row>
        <row r="25">
          <cell r="S25">
            <v>83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3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1501</v>
          </cell>
        </row>
        <row r="35">
          <cell r="S35">
            <v>30</v>
          </cell>
        </row>
        <row r="36">
          <cell r="S36">
            <v>459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286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87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610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257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769</v>
          </cell>
        </row>
        <row r="24">
          <cell r="S24">
            <v>23</v>
          </cell>
        </row>
        <row r="25">
          <cell r="S25">
            <v>133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7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80</v>
          </cell>
        </row>
        <row r="25">
          <cell r="S25">
            <v>12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7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188</v>
          </cell>
        </row>
        <row r="25">
          <cell r="S25">
            <v>70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20</v>
          </cell>
        </row>
        <row r="29">
          <cell r="S29">
            <v>0</v>
          </cell>
        </row>
        <row r="31">
          <cell r="S31">
            <v>45</v>
          </cell>
        </row>
        <row r="33">
          <cell r="S33">
            <v>0</v>
          </cell>
        </row>
        <row r="35">
          <cell r="S35">
            <v>2</v>
          </cell>
        </row>
        <row r="37">
          <cell r="S37">
            <v>24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15</v>
          </cell>
        </row>
      </sheetData>
      <sheetData sheetId="29">
        <row r="25">
          <cell r="S25">
            <v>0</v>
          </cell>
        </row>
        <row r="27">
          <cell r="S27">
            <v>346</v>
          </cell>
        </row>
        <row r="29">
          <cell r="S29">
            <v>0</v>
          </cell>
        </row>
        <row r="31">
          <cell r="S31">
            <v>77</v>
          </cell>
        </row>
        <row r="33">
          <cell r="S33">
            <v>141</v>
          </cell>
        </row>
        <row r="35">
          <cell r="S35">
            <v>64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4">
      <selection activeCell="A4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214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161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15</v>
      </c>
      <c r="H13" s="170">
        <f>'Kriminal (Appelli Superjuri)'!I45</f>
        <v>4</v>
      </c>
      <c r="I13" s="170">
        <f>'Kriminal (Appelli Superjuri)'!K45</f>
        <v>0</v>
      </c>
      <c r="J13" s="170">
        <f>'Kriminal (Appelli Superjuri)'!M45</f>
        <v>1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18</v>
      </c>
      <c r="N13" s="170">
        <f>'Kriminal (Appelli Superjuri)'!U45</f>
        <v>2</v>
      </c>
      <c r="O13" s="172">
        <f>M13-N13</f>
        <v>16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15</v>
      </c>
      <c r="H14" s="177">
        <f t="shared" si="0"/>
        <v>4</v>
      </c>
      <c r="I14" s="177">
        <f>SUM(I13)</f>
        <v>0</v>
      </c>
      <c r="J14" s="177">
        <f t="shared" si="0"/>
        <v>1</v>
      </c>
      <c r="K14" s="177">
        <f t="shared" si="0"/>
        <v>0</v>
      </c>
      <c r="L14" s="177">
        <f t="shared" si="0"/>
        <v>0</v>
      </c>
      <c r="M14" s="178">
        <f t="shared" si="0"/>
        <v>18</v>
      </c>
      <c r="N14" s="177">
        <f t="shared" si="0"/>
        <v>2</v>
      </c>
      <c r="O14" s="179">
        <f t="shared" si="0"/>
        <v>16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173</v>
      </c>
      <c r="D19" s="153"/>
      <c r="E19" s="153"/>
      <c r="F19" s="153"/>
      <c r="G19" s="169">
        <f>'Kriminal (Appelli Inferjuri)'!G27</f>
        <v>346</v>
      </c>
      <c r="H19" s="170">
        <f>'Kriminal (Appelli Inferjuri)'!I27</f>
        <v>12</v>
      </c>
      <c r="I19" s="170">
        <f>'Kriminal (Appelli Inferjuri)'!K27</f>
        <v>0</v>
      </c>
      <c r="J19" s="170">
        <f>'Kriminal (Appelli Inferjuri)'!M27</f>
        <v>9</v>
      </c>
      <c r="K19" s="170">
        <f>'Kriminal (Appelli Inferjuri)'!O27</f>
        <v>0</v>
      </c>
      <c r="L19" s="170">
        <f>'Kriminal (Appelli Inferjuri)'!Q27</f>
        <v>1</v>
      </c>
      <c r="M19" s="171">
        <f aca="true" t="shared" si="1" ref="M19:M28">G19+H19+I19-J19+K19-L19</f>
        <v>348</v>
      </c>
      <c r="N19" s="170">
        <f>'Kriminal (Appelli Inferjuri)'!U27</f>
        <v>0</v>
      </c>
      <c r="O19" s="172">
        <f aca="true" t="shared" si="2" ref="O19:O28">M19-N19</f>
        <v>348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77</v>
      </c>
      <c r="H21" s="170">
        <f>'Kriminal (Appelli Inferjuri)'!I31</f>
        <v>8</v>
      </c>
      <c r="I21" s="170">
        <f>'Kriminal (Appelli Inferjuri)'!K31</f>
        <v>0</v>
      </c>
      <c r="J21" s="170">
        <f>'Kriminal (Appelli Inferjuri)'!M31</f>
        <v>24</v>
      </c>
      <c r="K21" s="170">
        <f>'Kriminal (Appelli Inferjuri)'!O31</f>
        <v>1</v>
      </c>
      <c r="L21" s="170">
        <f>'Kriminal (Appelli Inferjuri)'!Q31</f>
        <v>1</v>
      </c>
      <c r="M21" s="171">
        <f t="shared" si="1"/>
        <v>61</v>
      </c>
      <c r="N21" s="170">
        <f>'Kriminal (Appelli Inferjuri)'!U31</f>
        <v>0</v>
      </c>
      <c r="O21" s="172">
        <f t="shared" si="2"/>
        <v>61</v>
      </c>
      <c r="Q21" s="58" t="s">
        <v>93</v>
      </c>
    </row>
    <row r="22" spans="2:17" ht="11.25" customHeight="1">
      <c r="B22" s="153"/>
      <c r="C22" s="185" t="s">
        <v>157</v>
      </c>
      <c r="D22" s="153"/>
      <c r="E22" s="153"/>
      <c r="F22" s="153"/>
      <c r="G22" s="169">
        <f>'Kriminal (Appelli Inferjuri)'!G33</f>
        <v>141</v>
      </c>
      <c r="H22" s="170">
        <f>'Kriminal (Appelli Inferjuri)'!I33</f>
        <v>10</v>
      </c>
      <c r="I22" s="170">
        <f>'Kriminal (Appelli Inferjuri)'!K33</f>
        <v>0</v>
      </c>
      <c r="J22" s="170">
        <f>'Kriminal (Appelli Inferjuri)'!M33</f>
        <v>23</v>
      </c>
      <c r="K22" s="170">
        <f>'Kriminal (Appelli Inferjuri)'!O33</f>
        <v>1</v>
      </c>
      <c r="L22" s="170">
        <f>'Kriminal (Appelli Inferjuri)'!Q33</f>
        <v>0</v>
      </c>
      <c r="M22" s="171">
        <f t="shared" si="1"/>
        <v>129</v>
      </c>
      <c r="N22" s="170">
        <f>'Kriminal (Appelli Inferjuri)'!U33</f>
        <v>0</v>
      </c>
      <c r="O22" s="172">
        <f t="shared" si="2"/>
        <v>129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64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7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57</v>
      </c>
      <c r="N23" s="170">
        <f>'Kriminal (Appelli Inferjuri)'!U35</f>
        <v>0</v>
      </c>
      <c r="O23" s="172">
        <f>M23-N23</f>
        <v>57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628</v>
      </c>
      <c r="H25" s="189">
        <f t="shared" si="3"/>
        <v>30</v>
      </c>
      <c r="I25" s="189">
        <f t="shared" si="3"/>
        <v>0</v>
      </c>
      <c r="J25" s="189">
        <f t="shared" si="3"/>
        <v>63</v>
      </c>
      <c r="K25" s="189">
        <f t="shared" si="3"/>
        <v>2</v>
      </c>
      <c r="L25" s="189">
        <f t="shared" si="3"/>
        <v>2</v>
      </c>
      <c r="M25" s="190">
        <f t="shared" si="3"/>
        <v>595</v>
      </c>
      <c r="N25" s="189">
        <f t="shared" si="3"/>
        <v>0</v>
      </c>
      <c r="O25" s="191">
        <f>SUM(O18:Q24)</f>
        <v>595</v>
      </c>
      <c r="Q25" s="58" t="s">
        <v>138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185</v>
      </c>
      <c r="D27" s="153"/>
      <c r="E27" s="153"/>
      <c r="F27" s="153"/>
      <c r="G27" s="169">
        <f>'Kriminal (Appelli Inferjuri)'!G41</f>
        <v>17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17</v>
      </c>
      <c r="N27" s="170">
        <f>'Kriminal (Appelli Inferjuri)'!U41</f>
        <v>0</v>
      </c>
      <c r="O27" s="172">
        <f t="shared" si="2"/>
        <v>17</v>
      </c>
      <c r="Q27" s="151" t="s">
        <v>163</v>
      </c>
    </row>
    <row r="28" spans="2:17" ht="11.25" customHeight="1">
      <c r="B28" s="153"/>
      <c r="C28" s="153" t="s">
        <v>212</v>
      </c>
      <c r="D28" s="153"/>
      <c r="E28" s="153"/>
      <c r="F28" s="153"/>
      <c r="G28" s="169">
        <f>'Kriminal (Appelli Inferjuri)'!G43</f>
        <v>2</v>
      </c>
      <c r="H28" s="170">
        <f>'Kriminal (Appelli Inferjuri)'!I43</f>
        <v>1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3</v>
      </c>
      <c r="N28" s="170">
        <f>'Kriminal (Appelli Inferjuri)'!U43</f>
        <v>0</v>
      </c>
      <c r="O28" s="172">
        <f t="shared" si="2"/>
        <v>3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177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19</v>
      </c>
      <c r="H30" s="189">
        <f t="shared" si="4"/>
        <v>1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20</v>
      </c>
      <c r="N30" s="189">
        <f t="shared" si="4"/>
        <v>0</v>
      </c>
      <c r="O30" s="191">
        <f t="shared" si="4"/>
        <v>20</v>
      </c>
      <c r="Q30" s="58" t="s">
        <v>146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647</v>
      </c>
      <c r="H31" s="177">
        <f t="shared" si="5"/>
        <v>31</v>
      </c>
      <c r="I31" s="177">
        <f t="shared" si="5"/>
        <v>0</v>
      </c>
      <c r="J31" s="177">
        <f t="shared" si="5"/>
        <v>63</v>
      </c>
      <c r="K31" s="177">
        <f t="shared" si="5"/>
        <v>2</v>
      </c>
      <c r="L31" s="177">
        <f t="shared" si="5"/>
        <v>2</v>
      </c>
      <c r="M31" s="178">
        <f t="shared" si="5"/>
        <v>615</v>
      </c>
      <c r="N31" s="177">
        <f t="shared" si="5"/>
        <v>0</v>
      </c>
      <c r="O31" s="179">
        <f t="shared" si="5"/>
        <v>615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157</v>
      </c>
      <c r="D37" s="153"/>
      <c r="E37" s="153"/>
      <c r="F37" s="153"/>
      <c r="G37" s="169">
        <f>'Kriminal (Superjuri)'!G27</f>
        <v>20</v>
      </c>
      <c r="H37" s="170">
        <f>'Kriminal (Superjuri)'!I27</f>
        <v>1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21</v>
      </c>
      <c r="N37" s="170">
        <f>'Kriminal (Superjuri)'!U27</f>
        <v>0</v>
      </c>
      <c r="O37" s="172">
        <f t="shared" si="7"/>
        <v>21</v>
      </c>
      <c r="Q37" s="58" t="s">
        <v>162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162</v>
      </c>
      <c r="D39" s="153"/>
      <c r="E39" s="153"/>
      <c r="F39" s="153"/>
      <c r="G39" s="169">
        <f>'Kriminal (Superjuri)'!G31</f>
        <v>45</v>
      </c>
      <c r="H39" s="170">
        <f>'Kriminal (Superjuri)'!I31</f>
        <v>1</v>
      </c>
      <c r="I39" s="170">
        <f>'Kriminal (Superjuri)'!K31</f>
        <v>0</v>
      </c>
      <c r="J39" s="170">
        <f>'Kriminal (Superjuri)'!M31</f>
        <v>3</v>
      </c>
      <c r="K39" s="170">
        <f>'Kriminal (Superjuri)'!O31</f>
        <v>0</v>
      </c>
      <c r="L39" s="170">
        <f>'Kriminal (Superjuri)'!Q31</f>
        <v>0</v>
      </c>
      <c r="M39" s="171">
        <f t="shared" si="6"/>
        <v>43</v>
      </c>
      <c r="N39" s="170">
        <f>'Kriminal (Superjuri)'!U31</f>
        <v>0</v>
      </c>
      <c r="O39" s="172">
        <f t="shared" si="7"/>
        <v>43</v>
      </c>
      <c r="Q39" s="58" t="s">
        <v>183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2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2</v>
      </c>
      <c r="N41" s="170">
        <f>'Kriminal (Superjuri)'!U35</f>
        <v>0</v>
      </c>
      <c r="O41" s="172">
        <f t="shared" si="7"/>
        <v>2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24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0</v>
      </c>
      <c r="L42" s="170">
        <f>'Kriminal (Superjuri)'!Q37</f>
        <v>0</v>
      </c>
      <c r="M42" s="171">
        <f t="shared" si="6"/>
        <v>24</v>
      </c>
      <c r="N42" s="170">
        <f>'Kriminal (Superjuri)'!U37</f>
        <v>0</v>
      </c>
      <c r="O42" s="172">
        <f t="shared" si="7"/>
        <v>24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91</v>
      </c>
      <c r="H43" s="189">
        <f>SUM(H36:H42)</f>
        <v>2</v>
      </c>
      <c r="I43" s="189">
        <f aca="true" t="shared" si="8" ref="I43:O43">SUM(I36:I42)</f>
        <v>0</v>
      </c>
      <c r="J43" s="189">
        <f t="shared" si="8"/>
        <v>3</v>
      </c>
      <c r="K43" s="189">
        <f t="shared" si="8"/>
        <v>0</v>
      </c>
      <c r="L43" s="189">
        <f t="shared" si="8"/>
        <v>0</v>
      </c>
      <c r="M43" s="190">
        <f t="shared" si="8"/>
        <v>90</v>
      </c>
      <c r="N43" s="189">
        <f t="shared" si="8"/>
        <v>0</v>
      </c>
      <c r="O43" s="191">
        <f t="shared" si="8"/>
        <v>90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91</v>
      </c>
      <c r="H47" s="177">
        <f t="shared" si="10"/>
        <v>2</v>
      </c>
      <c r="I47" s="177">
        <f t="shared" si="10"/>
        <v>0</v>
      </c>
      <c r="J47" s="177">
        <f t="shared" si="10"/>
        <v>3</v>
      </c>
      <c r="K47" s="177">
        <f t="shared" si="10"/>
        <v>0</v>
      </c>
      <c r="L47" s="177">
        <f t="shared" si="10"/>
        <v>0</v>
      </c>
      <c r="M47" s="178">
        <f t="shared" si="10"/>
        <v>90</v>
      </c>
      <c r="N47" s="177">
        <f t="shared" si="10"/>
        <v>0</v>
      </c>
      <c r="O47" s="179">
        <f t="shared" si="10"/>
        <v>90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135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345</v>
      </c>
      <c r="H51" s="170">
        <f>'J. Demicoli'!I45</f>
        <v>13</v>
      </c>
      <c r="I51" s="170">
        <f>'J. Demicoli'!K45</f>
        <v>0</v>
      </c>
      <c r="J51" s="170">
        <f>'J. Demicoli'!M45</f>
        <v>0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358</v>
      </c>
      <c r="N51" s="170">
        <f>'J. Demicoli'!U45</f>
        <v>0</v>
      </c>
      <c r="O51" s="172">
        <f>M51-N51</f>
        <v>358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228</v>
      </c>
      <c r="H52" s="170">
        <f>'Vella G.'!I45</f>
        <v>10</v>
      </c>
      <c r="I52" s="170">
        <f>'Vella G.'!K45</f>
        <v>0</v>
      </c>
      <c r="J52" s="170">
        <f>'Vella G.'!M45</f>
        <v>13</v>
      </c>
      <c r="K52" s="170">
        <f>'Vella G.'!O45</f>
        <v>0</v>
      </c>
      <c r="L52" s="170">
        <f>'Vella G.'!Q45</f>
        <v>1</v>
      </c>
      <c r="M52" s="171">
        <f t="shared" si="11"/>
        <v>224</v>
      </c>
      <c r="N52" s="170">
        <f>'Vella G.'!U45</f>
        <v>4</v>
      </c>
      <c r="O52" s="172">
        <f aca="true" t="shared" si="12" ref="O52:O67">M52-N52</f>
        <v>220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3043</v>
      </c>
      <c r="H54" s="170">
        <f>'Astrid-May Grima'!I45</f>
        <v>115</v>
      </c>
      <c r="I54" s="170">
        <f>'Astrid-May Grima'!K45</f>
        <v>0</v>
      </c>
      <c r="J54" s="170">
        <f>'Astrid-May Grima'!M45</f>
        <v>94</v>
      </c>
      <c r="K54" s="170">
        <f>'Astrid-May Grima'!O45</f>
        <v>0</v>
      </c>
      <c r="L54" s="170">
        <f>'Astrid-May Grima'!Q45</f>
        <v>0</v>
      </c>
      <c r="M54" s="171">
        <f t="shared" si="11"/>
        <v>3064</v>
      </c>
      <c r="N54" s="170">
        <f>'Astrid-May Grima'!U45</f>
        <v>3</v>
      </c>
      <c r="O54" s="172">
        <f t="shared" si="12"/>
        <v>3061</v>
      </c>
      <c r="Q54" s="195" t="s">
        <v>115</v>
      </c>
    </row>
    <row r="55" spans="2:17" ht="11.25" customHeight="1">
      <c r="B55" s="194"/>
      <c r="C55" s="185" t="s">
        <v>179</v>
      </c>
      <c r="D55" s="153"/>
      <c r="E55" s="153"/>
      <c r="F55" s="153"/>
      <c r="G55" s="169">
        <f>'Farrugia Frendo C.'!G45</f>
        <v>1323</v>
      </c>
      <c r="H55" s="170">
        <f>'Farrugia Frendo C.'!I45</f>
        <v>124</v>
      </c>
      <c r="I55" s="170">
        <f>'Farrugia Frendo C.'!K45</f>
        <v>0</v>
      </c>
      <c r="J55" s="170">
        <f>'Farrugia Frendo C.'!M45</f>
        <v>128</v>
      </c>
      <c r="K55" s="170">
        <f>'Farrugia Frendo C.'!O45</f>
        <v>0</v>
      </c>
      <c r="L55" s="170">
        <f>'Farrugia Frendo C.'!Q45</f>
        <v>0</v>
      </c>
      <c r="M55" s="171">
        <f t="shared" si="11"/>
        <v>1319</v>
      </c>
      <c r="N55" s="170">
        <f>'Farrugia Frendo C.'!U45</f>
        <v>70</v>
      </c>
      <c r="O55" s="172">
        <f t="shared" si="12"/>
        <v>1249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1924</v>
      </c>
      <c r="H56" s="170">
        <f>'Micallef Stafrace Y.'!I45</f>
        <v>12</v>
      </c>
      <c r="I56" s="170">
        <f>'Micallef Stafrace Y.'!K45</f>
        <v>0</v>
      </c>
      <c r="J56" s="170">
        <f>'Micallef Stafrace Y.'!M45</f>
        <v>25</v>
      </c>
      <c r="K56" s="170">
        <f>'Micallef Stafrace Y.'!O45</f>
        <v>0</v>
      </c>
      <c r="L56" s="170">
        <f>'Micallef Stafrace Y.'!Q45</f>
        <v>0</v>
      </c>
      <c r="M56" s="171">
        <f t="shared" si="11"/>
        <v>1911</v>
      </c>
      <c r="N56" s="170">
        <f>'Micallef Stafrace Y.'!U45</f>
        <v>0</v>
      </c>
      <c r="O56" s="172">
        <f t="shared" si="12"/>
        <v>1911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458</v>
      </c>
      <c r="H57" s="170">
        <f>'Demicoli A.'!I45</f>
        <v>14</v>
      </c>
      <c r="I57" s="170">
        <f>'Demicoli A.'!K45</f>
        <v>0</v>
      </c>
      <c r="J57" s="170">
        <f>'Demicoli A.'!M45</f>
        <v>27</v>
      </c>
      <c r="K57" s="170">
        <f>'Demicoli A.'!O45</f>
        <v>0</v>
      </c>
      <c r="L57" s="170">
        <f>'Demicoli A.'!Q45</f>
        <v>0</v>
      </c>
      <c r="M57" s="171">
        <f t="shared" si="11"/>
        <v>445</v>
      </c>
      <c r="N57" s="170">
        <f>'Demicoli A.'!U45</f>
        <v>189</v>
      </c>
      <c r="O57" s="172">
        <f t="shared" si="12"/>
        <v>256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222</v>
      </c>
      <c r="H58" s="170">
        <f>'Farrugia M.'!I45</f>
        <v>3</v>
      </c>
      <c r="I58" s="170">
        <f>'Farrugia M.'!K45</f>
        <v>0</v>
      </c>
      <c r="J58" s="170">
        <f>'Farrugia M.'!M45</f>
        <v>4</v>
      </c>
      <c r="K58" s="170">
        <f>'Farrugia M.'!O45</f>
        <v>0</v>
      </c>
      <c r="L58" s="170">
        <f>'Farrugia M.'!Q45</f>
        <v>0</v>
      </c>
      <c r="M58" s="171">
        <f t="shared" si="11"/>
        <v>221</v>
      </c>
      <c r="N58" s="170">
        <f>'Farrugia M.'!U45</f>
        <v>70</v>
      </c>
      <c r="O58" s="172">
        <f t="shared" si="12"/>
        <v>151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573</v>
      </c>
      <c r="H59" s="170">
        <f>'Nadine Lia'!I45</f>
        <v>22</v>
      </c>
      <c r="I59" s="170">
        <f>'Nadine Lia'!K45</f>
        <v>0</v>
      </c>
      <c r="J59" s="170">
        <f>'Nadine Lia'!M45</f>
        <v>53</v>
      </c>
      <c r="K59" s="170">
        <f>'Nadine Lia'!O45</f>
        <v>0</v>
      </c>
      <c r="L59" s="170">
        <f>'Nadine Lia'!Q45</f>
        <v>0</v>
      </c>
      <c r="M59" s="171">
        <f t="shared" si="11"/>
        <v>542</v>
      </c>
      <c r="N59" s="170">
        <f>'Nadine Lia'!U45</f>
        <v>1</v>
      </c>
      <c r="O59" s="172">
        <f t="shared" si="12"/>
        <v>541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529</v>
      </c>
      <c r="H60" s="170">
        <f>'Simone Grech'!I45</f>
        <v>0</v>
      </c>
      <c r="I60" s="170">
        <f>'Simone Grech'!K45</f>
        <v>0</v>
      </c>
      <c r="J60" s="170">
        <f>'Simone Grech'!M45</f>
        <v>45</v>
      </c>
      <c r="K60" s="170">
        <f>'Simone Grech'!O45</f>
        <v>1</v>
      </c>
      <c r="L60" s="170">
        <f>'Simone Grech'!Q45</f>
        <v>0</v>
      </c>
      <c r="M60" s="171">
        <f t="shared" si="11"/>
        <v>485</v>
      </c>
      <c r="N60" s="170">
        <f>'Simone Grech'!U45</f>
        <v>0</v>
      </c>
      <c r="O60" s="172">
        <f t="shared" si="12"/>
        <v>485</v>
      </c>
      <c r="Q60" s="58" t="s">
        <v>121</v>
      </c>
    </row>
    <row r="61" spans="2:17" ht="11.25" customHeight="1">
      <c r="B61" s="153"/>
      <c r="C61" s="185" t="s">
        <v>167</v>
      </c>
      <c r="D61" s="153"/>
      <c r="E61" s="153"/>
      <c r="F61" s="153"/>
      <c r="G61" s="169">
        <f>'J. Mifsud'!G45</f>
        <v>133</v>
      </c>
      <c r="H61" s="170">
        <f>'J. Mifsud'!I45</f>
        <v>60</v>
      </c>
      <c r="I61" s="170">
        <f>'J. Mifsud'!K45</f>
        <v>0</v>
      </c>
      <c r="J61" s="170">
        <f>'J. Mifsud'!M45</f>
        <v>16</v>
      </c>
      <c r="K61" s="170">
        <f>'J. Mifsud'!O45</f>
        <v>0</v>
      </c>
      <c r="L61" s="170">
        <f>'J. Mifsud'!Q45</f>
        <v>1</v>
      </c>
      <c r="M61" s="171">
        <f t="shared" si="11"/>
        <v>176</v>
      </c>
      <c r="N61" s="170">
        <f>'J. Mifsud'!U45</f>
        <v>3</v>
      </c>
      <c r="O61" s="172">
        <f t="shared" si="12"/>
        <v>173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417</v>
      </c>
      <c r="H62" s="170">
        <f>'Clarke D.'!I45</f>
        <v>17</v>
      </c>
      <c r="I62" s="170">
        <f>'Clarke D.'!K45</f>
        <v>0</v>
      </c>
      <c r="J62" s="170">
        <f>'Clarke D.'!M45</f>
        <v>10</v>
      </c>
      <c r="K62" s="170">
        <f>'Clarke D.'!O45</f>
        <v>0</v>
      </c>
      <c r="L62" s="170">
        <f>'Clarke D.'!Q45</f>
        <v>0</v>
      </c>
      <c r="M62" s="171">
        <f t="shared" si="11"/>
        <v>424</v>
      </c>
      <c r="N62" s="170">
        <f>'Clarke D.'!U45</f>
        <v>8</v>
      </c>
      <c r="O62" s="172">
        <f t="shared" si="12"/>
        <v>416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966</v>
      </c>
      <c r="H63" s="170">
        <f>'Galea Sciberras N.'!I45</f>
        <v>5</v>
      </c>
      <c r="I63" s="170">
        <f>'Galea Sciberras N.'!K45</f>
        <v>0</v>
      </c>
      <c r="J63" s="170">
        <f>'Galea Sciberras N.'!M45</f>
        <v>8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963</v>
      </c>
      <c r="N63" s="170">
        <f>'Galea Sciberras N.'!U45</f>
        <v>197</v>
      </c>
      <c r="O63" s="172">
        <f>M63-N63</f>
        <v>766</v>
      </c>
      <c r="Q63" s="185" t="s">
        <v>99</v>
      </c>
    </row>
    <row r="64" spans="2:17" ht="11.25" customHeight="1">
      <c r="B64" s="153"/>
      <c r="C64" s="185" t="s">
        <v>168</v>
      </c>
      <c r="D64" s="153"/>
      <c r="E64" s="153"/>
      <c r="F64" s="153"/>
      <c r="G64" s="169">
        <f>'M. Vella'!G45</f>
        <v>297</v>
      </c>
      <c r="H64" s="170">
        <f>'M. Vella'!I45</f>
        <v>3</v>
      </c>
      <c r="I64" s="170">
        <f>'M. Vella'!K45</f>
        <v>0</v>
      </c>
      <c r="J64" s="170">
        <f>'M. Vella'!M45</f>
        <v>3</v>
      </c>
      <c r="K64" s="170">
        <f>'M. Vella'!O45</f>
        <v>0</v>
      </c>
      <c r="L64" s="170">
        <f>'M. Vella'!Q45</f>
        <v>0</v>
      </c>
      <c r="M64" s="171">
        <f>G64+H64+I64-J64+K64-L64</f>
        <v>297</v>
      </c>
      <c r="N64" s="170">
        <f>'M. Vella'!U45</f>
        <v>92</v>
      </c>
      <c r="O64" s="172">
        <f t="shared" si="12"/>
        <v>205</v>
      </c>
      <c r="Q64" s="204" t="s">
        <v>136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1096</v>
      </c>
      <c r="H65" s="170">
        <f>'Stafrace Zammit C.'!I45</f>
        <v>102</v>
      </c>
      <c r="I65" s="196">
        <f>'Stafrace Zammit C.'!K45</f>
        <v>0</v>
      </c>
      <c r="J65" s="170">
        <f>'Stafrace Zammit C.'!M45</f>
        <v>73</v>
      </c>
      <c r="K65" s="170">
        <f>'Stafrace Zammit C.'!O45</f>
        <v>0</v>
      </c>
      <c r="L65" s="170">
        <f>'Stafrace Zammit C.'!Q45</f>
        <v>0</v>
      </c>
      <c r="M65" s="171">
        <f t="shared" si="11"/>
        <v>1125</v>
      </c>
      <c r="N65" s="170">
        <f>'Stafrace Zammit C.'!U45</f>
        <v>144</v>
      </c>
      <c r="O65" s="172">
        <f t="shared" si="12"/>
        <v>981</v>
      </c>
      <c r="Q65" s="58" t="s">
        <v>137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2089</v>
      </c>
      <c r="H66" s="170">
        <f>'Victor George Axiaq'!I45</f>
        <v>76</v>
      </c>
      <c r="I66" s="170">
        <f>'Victor George Axiaq'!K45</f>
        <v>0</v>
      </c>
      <c r="J66" s="170">
        <f>'Victor George Axiaq'!M45</f>
        <v>50</v>
      </c>
      <c r="K66" s="170">
        <f>'Victor George Axiaq'!O45</f>
        <v>0</v>
      </c>
      <c r="L66" s="170">
        <f>'Victor George Axiaq'!Q45</f>
        <v>0</v>
      </c>
      <c r="M66" s="171">
        <f t="shared" si="11"/>
        <v>2115</v>
      </c>
      <c r="N66" s="170">
        <f>'Victor George Axiaq'!U45</f>
        <v>3</v>
      </c>
      <c r="O66" s="172">
        <f t="shared" si="12"/>
        <v>2112</v>
      </c>
      <c r="Q66" s="58" t="s">
        <v>140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141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268</v>
      </c>
      <c r="H68" s="170">
        <f>'Camilleri N.'!I45</f>
        <v>7</v>
      </c>
      <c r="I68" s="170">
        <f>'Camilleri N.'!K45</f>
        <v>1</v>
      </c>
      <c r="J68" s="170">
        <f>'Camilleri N.'!M45</f>
        <v>9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267</v>
      </c>
      <c r="N68" s="170">
        <f>'Camilleri N.'!U45</f>
        <v>43</v>
      </c>
      <c r="O68" s="172">
        <f aca="true" t="shared" si="14" ref="O68:O73">M68-N68</f>
        <v>224</v>
      </c>
      <c r="Q68" s="58" t="s">
        <v>142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1389</v>
      </c>
      <c r="H69" s="170">
        <f>'Farrugia I.'!I45</f>
        <v>3</v>
      </c>
      <c r="I69" s="170">
        <f>'Farrugia I.'!K45</f>
        <v>0</v>
      </c>
      <c r="J69" s="170">
        <f>'Farrugia I.'!M45</f>
        <v>1</v>
      </c>
      <c r="K69" s="170">
        <f>'Farrugia I.'!O45</f>
        <v>0</v>
      </c>
      <c r="L69" s="170">
        <f>'Farrugia I.'!Q45</f>
        <v>0</v>
      </c>
      <c r="M69" s="171">
        <f t="shared" si="13"/>
        <v>1391</v>
      </c>
      <c r="N69" s="170">
        <f>'Farrugia I.'!U45</f>
        <v>1</v>
      </c>
      <c r="O69" s="172">
        <f t="shared" si="14"/>
        <v>1390</v>
      </c>
      <c r="Q69" s="58" t="s">
        <v>148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151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302</v>
      </c>
      <c r="H71" s="170">
        <f>'Galea C.'!I45</f>
        <v>102</v>
      </c>
      <c r="I71" s="170">
        <f>'Galea C.'!K45</f>
        <v>0</v>
      </c>
      <c r="J71" s="170">
        <f>'Galea C.'!M45</f>
        <v>92</v>
      </c>
      <c r="K71" s="170">
        <f>'Galea C.'!O45</f>
        <v>0</v>
      </c>
      <c r="L71" s="170">
        <f>'Galea C.'!Q45</f>
        <v>2</v>
      </c>
      <c r="M71" s="171">
        <f t="shared" si="13"/>
        <v>310</v>
      </c>
      <c r="N71" s="170">
        <f>'Galea C.'!U45</f>
        <v>9</v>
      </c>
      <c r="O71" s="172">
        <f t="shared" si="14"/>
        <v>301</v>
      </c>
      <c r="Q71" s="58" t="s">
        <v>157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187</v>
      </c>
      <c r="H72" s="170">
        <f>'Frendo Dimech D.'!I45</f>
        <v>39</v>
      </c>
      <c r="I72" s="170">
        <f>'Frendo Dimech D.'!K45</f>
        <v>0</v>
      </c>
      <c r="J72" s="170">
        <f>'Frendo Dimech D.'!M45</f>
        <v>71</v>
      </c>
      <c r="K72" s="170">
        <f>'Frendo Dimech D.'!O45</f>
        <v>0</v>
      </c>
      <c r="L72" s="170">
        <f>'Frendo Dimech D.'!Q45</f>
        <v>0</v>
      </c>
      <c r="M72" s="171">
        <f t="shared" si="13"/>
        <v>155</v>
      </c>
      <c r="N72" s="170">
        <f>'Frendo Dimech D.'!U45</f>
        <v>24</v>
      </c>
      <c r="O72" s="172">
        <f t="shared" si="14"/>
        <v>131</v>
      </c>
      <c r="Q72" s="58" t="s">
        <v>191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317</v>
      </c>
      <c r="H73" s="170">
        <f>'Rachel Montebello'!I45</f>
        <v>10</v>
      </c>
      <c r="I73" s="170">
        <f>'Rachel Montebello'!K45</f>
        <v>0</v>
      </c>
      <c r="J73" s="170">
        <f>'Rachel Montebello'!M45</f>
        <v>5</v>
      </c>
      <c r="K73" s="170">
        <f>'Rachel Montebello'!O45</f>
        <v>0</v>
      </c>
      <c r="L73" s="170">
        <f>'Rachel Montebello'!Q45</f>
        <v>0</v>
      </c>
      <c r="M73" s="171">
        <f t="shared" si="13"/>
        <v>322</v>
      </c>
      <c r="N73" s="170">
        <f>'Rachel Montebello'!U45</f>
        <v>143</v>
      </c>
      <c r="O73" s="172">
        <f t="shared" si="14"/>
        <v>179</v>
      </c>
      <c r="Q73" s="58" t="s">
        <v>192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16106</v>
      </c>
      <c r="H74" s="206">
        <f t="shared" si="15"/>
        <v>737</v>
      </c>
      <c r="I74" s="206">
        <f t="shared" si="15"/>
        <v>1</v>
      </c>
      <c r="J74" s="206">
        <f t="shared" si="15"/>
        <v>727</v>
      </c>
      <c r="K74" s="206">
        <f t="shared" si="15"/>
        <v>1</v>
      </c>
      <c r="L74" s="206">
        <f t="shared" si="15"/>
        <v>4</v>
      </c>
      <c r="M74" s="207">
        <f t="shared" si="15"/>
        <v>16114</v>
      </c>
      <c r="N74" s="206">
        <f t="shared" si="15"/>
        <v>1004</v>
      </c>
      <c r="O74" s="208">
        <f t="shared" si="15"/>
        <v>15110</v>
      </c>
      <c r="Q74" s="58" t="s">
        <v>158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16106</v>
      </c>
      <c r="H75" s="177">
        <f t="shared" si="16"/>
        <v>737</v>
      </c>
      <c r="I75" s="177">
        <f t="shared" si="16"/>
        <v>1</v>
      </c>
      <c r="J75" s="177">
        <f t="shared" si="16"/>
        <v>727</v>
      </c>
      <c r="K75" s="177">
        <f t="shared" si="16"/>
        <v>1</v>
      </c>
      <c r="L75" s="177">
        <f t="shared" si="16"/>
        <v>4</v>
      </c>
      <c r="M75" s="178">
        <f t="shared" si="16"/>
        <v>16114</v>
      </c>
      <c r="N75" s="177">
        <f t="shared" si="16"/>
        <v>1004</v>
      </c>
      <c r="O75" s="210">
        <f t="shared" si="16"/>
        <v>15110</v>
      </c>
      <c r="Q75" s="58" t="s">
        <v>165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193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206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207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3">
      <selection activeCell="I39" sqref="I39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187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88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87</v>
      </c>
      <c r="T24" s="3"/>
      <c r="U24" s="39"/>
      <c r="V24" s="3"/>
      <c r="W24" s="18">
        <f aca="true" t="shared" si="0" ref="W24:W39">IF(ISNUMBER(S24),S24,0)-IF(ISNUMBER(U24),U24,0)</f>
        <v>87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60</v>
      </c>
      <c r="H25" s="3"/>
      <c r="I25" s="39">
        <v>2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1338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1338</v>
      </c>
      <c r="T28" s="3"/>
      <c r="U28" s="39"/>
      <c r="V28" s="3"/>
      <c r="W28" s="18">
        <f t="shared" si="0"/>
        <v>1338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343</v>
      </c>
      <c r="H35" s="3"/>
      <c r="I35" s="39">
        <v>10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353</v>
      </c>
      <c r="T35" s="3"/>
      <c r="U35" s="39"/>
      <c r="V35" s="3"/>
      <c r="W35" s="18">
        <f t="shared" si="0"/>
        <v>353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42</v>
      </c>
      <c r="H37" s="3"/>
      <c r="I37" s="39"/>
      <c r="J37" s="3"/>
      <c r="K37" s="39"/>
      <c r="L37" s="3"/>
      <c r="M37" s="39">
        <v>16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26</v>
      </c>
      <c r="T37" s="3"/>
      <c r="U37" s="39"/>
      <c r="V37" s="3"/>
      <c r="W37" s="18">
        <f t="shared" si="0"/>
        <v>26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1924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25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1911</v>
      </c>
      <c r="T45" s="18"/>
      <c r="U45" s="21">
        <f>SUM(U22:U43)</f>
        <v>0</v>
      </c>
      <c r="V45" s="18"/>
      <c r="W45" s="21">
        <f>SUM(W22:W43)</f>
        <v>1911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158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160</v>
      </c>
      <c r="T24" s="3"/>
      <c r="U24" s="39">
        <v>33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42</v>
      </c>
      <c r="H25" s="3"/>
      <c r="I25" s="39">
        <v>8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50</v>
      </c>
      <c r="T25" s="3"/>
      <c r="U25" s="39"/>
      <c r="V25" s="3"/>
      <c r="W25" s="18">
        <f t="shared" si="0"/>
        <v>50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258</v>
      </c>
      <c r="H36" s="3"/>
      <c r="I36" s="39"/>
      <c r="J36" s="3"/>
      <c r="K36" s="39"/>
      <c r="L36" s="3"/>
      <c r="M36" s="39">
        <v>23</v>
      </c>
      <c r="N36" s="3"/>
      <c r="O36" s="39"/>
      <c r="P36" s="3"/>
      <c r="Q36" s="39"/>
      <c r="R36" s="3"/>
      <c r="S36" s="18">
        <f t="shared" si="1"/>
        <v>235</v>
      </c>
      <c r="T36" s="3"/>
      <c r="U36" s="39">
        <v>156</v>
      </c>
      <c r="V36" s="3"/>
      <c r="W36" s="18">
        <f>IF(ISNUMBER(S36),S36,0)-IF(ISNUMBER(U36),U36,0)</f>
        <v>79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458</v>
      </c>
      <c r="H45" s="18"/>
      <c r="I45" s="21">
        <f>SUM(I22:I43)</f>
        <v>14</v>
      </c>
      <c r="J45" s="18"/>
      <c r="K45" s="21">
        <f>SUM(K23:K43)</f>
        <v>0</v>
      </c>
      <c r="L45" s="18"/>
      <c r="M45" s="21">
        <f>SUM(M22:M43)</f>
        <v>27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445</v>
      </c>
      <c r="T45" s="18"/>
      <c r="U45" s="21">
        <f>SUM(U22:U43)</f>
        <v>189</v>
      </c>
      <c r="V45" s="18"/>
      <c r="W45" s="21">
        <f>SUM(W22:W43)</f>
        <v>256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178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179</v>
      </c>
      <c r="T24" s="3"/>
      <c r="U24" s="39">
        <v>70</v>
      </c>
      <c r="V24" s="3"/>
      <c r="W24" s="18">
        <f aca="true" t="shared" si="0" ref="W24:W39">IF(ISNUMBER(S24),S24,0)-IF(ISNUMBER(U24),U24,0)</f>
        <v>109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42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40</v>
      </c>
      <c r="T25" s="3"/>
      <c r="U25" s="39"/>
      <c r="V25" s="3"/>
      <c r="W25" s="18">
        <f t="shared" si="0"/>
        <v>40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222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221</v>
      </c>
      <c r="T45" s="18"/>
      <c r="U45" s="21">
        <f>SUM(U22:U43)</f>
        <v>70</v>
      </c>
      <c r="V45" s="18"/>
      <c r="W45" s="21">
        <f>SUM(W22:W43)</f>
        <v>151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9">
      <selection activeCell="I39" sqref="I39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143</v>
      </c>
      <c r="H24" s="3"/>
      <c r="I24" s="39">
        <v>6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148</v>
      </c>
      <c r="T24" s="3"/>
      <c r="U24" s="39">
        <v>1</v>
      </c>
      <c r="V24" s="3"/>
      <c r="W24" s="18">
        <f aca="true" t="shared" si="0" ref="W24:W39">IF(ISNUMBER(S24),S24,0)-IF(ISNUMBER(U24),U24,0)</f>
        <v>147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61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/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362</v>
      </c>
      <c r="H36" s="3"/>
      <c r="I36" s="39">
        <v>14</v>
      </c>
      <c r="J36" s="3"/>
      <c r="K36" s="39"/>
      <c r="L36" s="3"/>
      <c r="M36" s="39">
        <v>52</v>
      </c>
      <c r="N36" s="3"/>
      <c r="O36" s="39"/>
      <c r="P36" s="3"/>
      <c r="Q36" s="39"/>
      <c r="R36" s="3"/>
      <c r="S36" s="18">
        <f t="shared" si="1"/>
        <v>324</v>
      </c>
      <c r="T36" s="3"/>
      <c r="U36" s="39"/>
      <c r="V36" s="3"/>
      <c r="W36" s="18">
        <f>IF(ISNUMBER(S36),S36,0)-IF(ISNUMBER(U36),U36,0)</f>
        <v>324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573</v>
      </c>
      <c r="H45" s="18"/>
      <c r="I45" s="21">
        <f>SUM(I22:I43)</f>
        <v>22</v>
      </c>
      <c r="J45" s="18"/>
      <c r="K45" s="21">
        <f>SUM(K23:K43)</f>
        <v>0</v>
      </c>
      <c r="L45" s="18"/>
      <c r="M45" s="21">
        <f>SUM(M22:M43)</f>
        <v>53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542</v>
      </c>
      <c r="T45" s="18"/>
      <c r="U45" s="21">
        <f>SUM(U22:U43)</f>
        <v>1</v>
      </c>
      <c r="V45" s="18"/>
      <c r="W45" s="21">
        <f>SUM(W22:W43)</f>
        <v>541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>
        <v>1</v>
      </c>
      <c r="P23" s="3"/>
      <c r="Q23" s="38"/>
      <c r="R23" s="3"/>
      <c r="S23" s="18">
        <f>IF(ISNUMBER(G23),G23,0)+IF(ISNUMBER(I23),I23,0)-IF(ISNUMBER(M23),M23,0)+IF(ISNUMBER(O23),O23,0)-IF(ISNUMBER(Q23),Q23,0)+IF(ISNUMBER(K23),K23,0)</f>
        <v>12</v>
      </c>
      <c r="T23" s="3"/>
      <c r="U23" s="38"/>
      <c r="V23" s="3"/>
      <c r="W23" s="18">
        <f>IF(ISNUMBER(S23),S23,0)-IF(ISNUMBER(U23),U23,0)</f>
        <v>12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39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37</v>
      </c>
      <c r="T24" s="3"/>
      <c r="U24" s="39"/>
      <c r="V24" s="3"/>
      <c r="W24" s="18">
        <f aca="true" t="shared" si="0" ref="W24:W39">IF(ISNUMBER(S24),S24,0)-IF(ISNUMBER(U24),U24,0)</f>
        <v>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17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</v>
      </c>
      <c r="T25" s="3"/>
      <c r="U25" s="39"/>
      <c r="V25" s="3"/>
      <c r="W25" s="18">
        <f t="shared" si="0"/>
        <v>17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434</v>
      </c>
      <c r="H36" s="3"/>
      <c r="I36" s="39"/>
      <c r="J36" s="3"/>
      <c r="K36" s="39"/>
      <c r="L36" s="3"/>
      <c r="M36" s="39">
        <v>43</v>
      </c>
      <c r="N36" s="3"/>
      <c r="O36" s="39"/>
      <c r="P36" s="3"/>
      <c r="Q36" s="39"/>
      <c r="R36" s="3"/>
      <c r="S36" s="18">
        <f t="shared" si="1"/>
        <v>391</v>
      </c>
      <c r="T36" s="3"/>
      <c r="U36" s="39"/>
      <c r="V36" s="3"/>
      <c r="W36" s="18">
        <f>IF(ISNUMBER(S36),S36,0)-IF(ISNUMBER(U36),U36,0)</f>
        <v>391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529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45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485</v>
      </c>
      <c r="T45" s="18"/>
      <c r="U45" s="21">
        <f>SUM(U22:U43)</f>
        <v>0</v>
      </c>
      <c r="V45" s="18"/>
      <c r="W45" s="21">
        <f>SUM(W22:W43)</f>
        <v>485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63</v>
      </c>
      <c r="H24" s="3"/>
      <c r="I24" s="39">
        <v>4</v>
      </c>
      <c r="J24" s="3"/>
      <c r="K24" s="39"/>
      <c r="L24" s="3"/>
      <c r="M24" s="39">
        <v>9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>
        <v>2</v>
      </c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26</v>
      </c>
      <c r="H25" s="3"/>
      <c r="I25" s="39">
        <v>6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26</v>
      </c>
      <c r="T25" s="3"/>
      <c r="U25" s="39"/>
      <c r="V25" s="3"/>
      <c r="W25" s="18">
        <f t="shared" si="0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44</v>
      </c>
      <c r="H36" s="3"/>
      <c r="I36" s="39">
        <v>50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93</v>
      </c>
      <c r="T36" s="3"/>
      <c r="U36" s="39">
        <v>1</v>
      </c>
      <c r="V36" s="3"/>
      <c r="W36" s="18">
        <f>IF(ISNUMBER(S36),S36,0)-IF(ISNUMBER(U36),U36,0)</f>
        <v>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133</v>
      </c>
      <c r="H45" s="18"/>
      <c r="I45" s="21">
        <f>SUM(I22:I43)</f>
        <v>60</v>
      </c>
      <c r="J45" s="18"/>
      <c r="K45" s="21">
        <f>SUM(K23:K42)</f>
        <v>0</v>
      </c>
      <c r="L45" s="18"/>
      <c r="M45" s="21">
        <f>SUM(M22:M43)</f>
        <v>16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176</v>
      </c>
      <c r="T45" s="18"/>
      <c r="U45" s="21">
        <f>SUM(U22:U43)</f>
        <v>3</v>
      </c>
      <c r="V45" s="18"/>
      <c r="W45" s="21">
        <f>SUM(W22:W43)</f>
        <v>173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9">
      <selection activeCell="I39" sqref="I39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99</v>
      </c>
      <c r="H23" s="3"/>
      <c r="I23" s="38">
        <v>9</v>
      </c>
      <c r="J23" s="3"/>
      <c r="K23" s="38"/>
      <c r="L23" s="3"/>
      <c r="M23" s="38">
        <v>6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102</v>
      </c>
      <c r="T23" s="3"/>
      <c r="U23" s="38"/>
      <c r="V23" s="3"/>
      <c r="W23" s="18">
        <f>IF(ISNUMBER(S23),S23,0)-IF(ISNUMBER(U23),U23,0)</f>
        <v>102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110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111</v>
      </c>
      <c r="T24" s="3"/>
      <c r="U24" s="39">
        <v>1</v>
      </c>
      <c r="V24" s="3"/>
      <c r="W24" s="18">
        <f aca="true" t="shared" si="0" ref="W24:W39">IF(ISNUMBER(S24),S24,0)-IF(ISNUMBER(U24),U24,0)</f>
        <v>110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115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118</v>
      </c>
      <c r="T25" s="3"/>
      <c r="U25" s="39"/>
      <c r="V25" s="3"/>
      <c r="W25" s="18">
        <f t="shared" si="0"/>
        <v>118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5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5</v>
      </c>
      <c r="T36" s="3"/>
      <c r="U36" s="39"/>
      <c r="V36" s="3"/>
      <c r="W36" s="18">
        <f>IF(ISNUMBER(S36),S36,0)-IF(ISNUMBER(U36),U36,0)</f>
        <v>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5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5</v>
      </c>
      <c r="T37" s="3"/>
      <c r="U37" s="39">
        <v>3</v>
      </c>
      <c r="V37" s="3"/>
      <c r="W37" s="18">
        <f t="shared" si="0"/>
        <v>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417</v>
      </c>
      <c r="H45" s="18"/>
      <c r="I45" s="21">
        <f>SUM(I22:I43)</f>
        <v>17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424</v>
      </c>
      <c r="T45" s="18"/>
      <c r="U45" s="21">
        <f>SUM(U22:U43)</f>
        <v>8</v>
      </c>
      <c r="V45" s="18"/>
      <c r="W45" s="21">
        <f>SUM(W22:W43)</f>
        <v>416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128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128</v>
      </c>
      <c r="T24" s="3"/>
      <c r="U24" s="39">
        <v>1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135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137</v>
      </c>
      <c r="T25" s="3"/>
      <c r="U25" s="39"/>
      <c r="V25" s="3"/>
      <c r="W25" s="18">
        <f t="shared" si="0"/>
        <v>137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285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285</v>
      </c>
      <c r="T36" s="3"/>
      <c r="U36" s="39"/>
      <c r="V36" s="3"/>
      <c r="W36" s="18">
        <f>IF(ISNUMBER(S36),S36,0)-IF(ISNUMBER(U36),U36,0)</f>
        <v>285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1389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1391</v>
      </c>
      <c r="T45" s="18"/>
      <c r="U45" s="21">
        <f>SUM(U22:U43)</f>
        <v>1</v>
      </c>
      <c r="V45" s="18"/>
      <c r="W45" s="21">
        <f>SUM(W22:W43)</f>
        <v>1390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">
      <selection activeCell="I39" sqref="I39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3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129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130</v>
      </c>
      <c r="T24" s="3"/>
      <c r="U24" s="39">
        <v>7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69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69</v>
      </c>
      <c r="T25" s="3"/>
      <c r="U25" s="39"/>
      <c r="V25" s="3"/>
      <c r="W25" s="18">
        <f t="shared" si="0"/>
        <v>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297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297</v>
      </c>
      <c r="T45" s="18"/>
      <c r="U45" s="21">
        <f>SUM(U22:U43)</f>
        <v>92</v>
      </c>
      <c r="V45" s="18"/>
      <c r="W45" s="21">
        <f>SUM(W22:W43)</f>
        <v>205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6">
      <selection activeCell="I39" sqref="I39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9</v>
      </c>
      <c r="H23" s="3"/>
      <c r="I23" s="38"/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</v>
      </c>
      <c r="T23" s="3"/>
      <c r="U23" s="38">
        <v>3</v>
      </c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4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83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89</v>
      </c>
      <c r="T25" s="3"/>
      <c r="U25" s="39"/>
      <c r="V25" s="3"/>
      <c r="W25" s="18">
        <f t="shared" si="0"/>
        <v>89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3</v>
      </c>
      <c r="H31" s="3"/>
      <c r="I31" s="39">
        <v>1</v>
      </c>
      <c r="J31" s="3"/>
      <c r="K31" s="39"/>
      <c r="L31" s="3"/>
      <c r="M31" s="39">
        <v>3</v>
      </c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1501</v>
      </c>
      <c r="H34" s="3"/>
      <c r="I34" s="39">
        <v>35</v>
      </c>
      <c r="J34" s="3"/>
      <c r="K34" s="39"/>
      <c r="L34" s="3"/>
      <c r="M34" s="39">
        <v>11</v>
      </c>
      <c r="N34" s="3"/>
      <c r="O34" s="39"/>
      <c r="P34" s="3"/>
      <c r="Q34" s="39"/>
      <c r="R34" s="3"/>
      <c r="S34" s="18">
        <f t="shared" si="1"/>
        <v>1525</v>
      </c>
      <c r="T34" s="3"/>
      <c r="U34" s="39"/>
      <c r="V34" s="3"/>
      <c r="W34" s="18">
        <f t="shared" si="0"/>
        <v>1525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459</v>
      </c>
      <c r="H36" s="3"/>
      <c r="I36" s="39">
        <v>34</v>
      </c>
      <c r="J36" s="3"/>
      <c r="K36" s="39"/>
      <c r="L36" s="3"/>
      <c r="M36" s="39">
        <v>33</v>
      </c>
      <c r="N36" s="3"/>
      <c r="O36" s="39"/>
      <c r="P36" s="3"/>
      <c r="Q36" s="39"/>
      <c r="R36" s="3"/>
      <c r="S36" s="18">
        <f t="shared" si="1"/>
        <v>460</v>
      </c>
      <c r="T36" s="3"/>
      <c r="U36" s="39"/>
      <c r="V36" s="3"/>
      <c r="W36" s="18">
        <f>IF(ISNUMBER(S36),S36,0)-IF(ISNUMBER(U36),U36,0)</f>
        <v>460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2089</v>
      </c>
      <c r="H45" s="18"/>
      <c r="I45" s="21">
        <f>SUM(I22:I43)</f>
        <v>76</v>
      </c>
      <c r="J45" s="18"/>
      <c r="K45" s="21">
        <f>SUM(K23:K43)</f>
        <v>0</v>
      </c>
      <c r="L45" s="18"/>
      <c r="M45" s="21">
        <f>SUM(M22:M43)</f>
        <v>50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2115</v>
      </c>
      <c r="T45" s="18"/>
      <c r="U45" s="21">
        <f>SUM(U22:U43)</f>
        <v>3</v>
      </c>
      <c r="V45" s="18"/>
      <c r="W45" s="21">
        <f>SUM(W22:W43)</f>
        <v>2112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166</v>
      </c>
      <c r="C9" s="68" t="s">
        <v>127</v>
      </c>
      <c r="D9" s="68"/>
      <c r="E9" s="68" t="s">
        <v>197</v>
      </c>
      <c r="F9" s="68" t="s">
        <v>181</v>
      </c>
      <c r="G9" s="68" t="s">
        <v>184</v>
      </c>
      <c r="H9" s="68" t="s">
        <v>68</v>
      </c>
      <c r="I9" s="68" t="s">
        <v>149</v>
      </c>
      <c r="J9" s="68" t="s">
        <v>209</v>
      </c>
      <c r="K9" s="68" t="s">
        <v>198</v>
      </c>
      <c r="L9" s="68" t="s">
        <v>145</v>
      </c>
      <c r="M9" s="68" t="s">
        <v>169</v>
      </c>
      <c r="N9" s="68" t="s">
        <v>69</v>
      </c>
      <c r="O9" s="68" t="s">
        <v>150</v>
      </c>
      <c r="P9" s="68" t="s">
        <v>170</v>
      </c>
      <c r="Q9" s="128" t="s">
        <v>126</v>
      </c>
      <c r="R9" s="68" t="s">
        <v>210</v>
      </c>
      <c r="S9" s="68"/>
      <c r="T9" s="68" t="s">
        <v>152</v>
      </c>
      <c r="U9" s="128"/>
      <c r="V9" s="128" t="s">
        <v>159</v>
      </c>
      <c r="W9" s="121" t="s">
        <v>178</v>
      </c>
      <c r="X9" s="121" t="s">
        <v>199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9</v>
      </c>
      <c r="C10" s="78">
        <f>SUMIF('Vella G.'!$D$23:$D$43,A10,'Vella G.'!$I$23:$I$43)</f>
        <v>3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0</v>
      </c>
      <c r="N10" s="78">
        <f>SUMIF('Clarke D.'!$D$23:$D$43,A10,'Clarke D.'!$I$23:$I$43)</f>
        <v>9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1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1</v>
      </c>
      <c r="Y10" s="80">
        <f aca="true" t="shared" si="0" ref="Y10:Y30">SUM(B10:X10)</f>
        <v>23</v>
      </c>
      <c r="Z10" s="131">
        <f aca="true" t="shared" si="1" ref="Z10:Z26">Y10/$Y$31</f>
        <v>0.031207598371777476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4</v>
      </c>
      <c r="D11" s="79">
        <f>SUMIF('Depasquale F.'!$D$23:$D$43,A11,'Depasquale F.'!$I$23:$I$43)</f>
        <v>0</v>
      </c>
      <c r="E11" s="79">
        <f>SUMIF('Astrid-May Grima'!$D$23:$D$43,A11,'Astrid-May Grima'!$I$23:$I$43)</f>
        <v>1</v>
      </c>
      <c r="F11" s="79">
        <f>SUMIF('Farrugia Frendo C.'!$D$23:$D$43,A11,'Farrugia Frendo C.'!$I$23:$I$43)</f>
        <v>2</v>
      </c>
      <c r="G11" s="79">
        <f>SUMIF('Micallef Stafrace Y.'!$D$23:$D$43,A11,'Micallef Stafrace Y.'!$I$23:$I$43)</f>
        <v>0</v>
      </c>
      <c r="H11" s="79">
        <f>SUMIF('Demicoli A.'!$D$23:$D$43,A11,'Demicoli A.'!$I$23:$I$43)</f>
        <v>6</v>
      </c>
      <c r="I11" s="79">
        <f>SUMIF('Farrugia M.'!$D$23:$D$43,A11,'Farrugia M.'!$I$23:$I$43)</f>
        <v>3</v>
      </c>
      <c r="J11" s="79">
        <f>SUMIF('Nadine Lia'!$D$23:$D$43,A11,'Nadine Lia'!$I$23:$I$43)</f>
        <v>6</v>
      </c>
      <c r="K11" s="79">
        <f>SUMIF('Simone Grech'!$D$23:$D$43,A11,'Simone Grech'!$I$23:$I$43)</f>
        <v>0</v>
      </c>
      <c r="L11" s="79">
        <f>SUMIF('Camilleri N.'!$D$23:$D$43,A11,'Camilleri N.'!$I$23:$I$43)</f>
        <v>5</v>
      </c>
      <c r="M11" s="79">
        <f>SUMIF('J. Mifsud'!$D$23:$D$43,A11,'J. Mifsud'!$I$23:$I$43)</f>
        <v>4</v>
      </c>
      <c r="N11" s="79">
        <f>SUMIF('Clarke D.'!$D$23:$D$43,A11,'Clarke D.'!$I$23:$I$43)</f>
        <v>4</v>
      </c>
      <c r="O11" s="79">
        <f>SUMIF('Farrugia I.'!$D$23:$D$43,A11,'Farrugia I.'!$I$23:$I$43)</f>
        <v>1</v>
      </c>
      <c r="P11" s="79">
        <f>SUMIF('M. Vella'!$D$23:$D$43,A11,'M. Vella'!$I$23:$I$43)</f>
        <v>3</v>
      </c>
      <c r="Q11" s="79">
        <f>SUMIF('Stafrace Zammit C.'!$D$23:$D$43,A11,'Stafrace Zammit C.'!$I$23:$I$43)</f>
        <v>2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2</v>
      </c>
      <c r="U11" s="79">
        <f>SUMIF('Bugeja A.'!$D$23:$D$43,A11,'Bugeja A.'!$I$23:$I$43)</f>
        <v>0</v>
      </c>
      <c r="V11" s="79">
        <f>SUMIF('Galea C.'!$D$23:$D$43,A11,'Galea C.'!$I$23:$I$43)</f>
        <v>1</v>
      </c>
      <c r="W11" s="79">
        <f>SUMIF('Frendo Dimech D.'!$D$23:$D$43,A11,'Frendo Dimech D.'!$I$23:$I$43)</f>
        <v>3</v>
      </c>
      <c r="X11" s="79">
        <f>SUMIF('Rachel Montebello'!$D$23:$D$43,A11,'Rachel Montebello'!$I$23:$I$43)</f>
        <v>2</v>
      </c>
      <c r="Y11" s="86">
        <f t="shared" si="0"/>
        <v>49</v>
      </c>
      <c r="Z11" s="134">
        <f t="shared" si="1"/>
        <v>0.06648575305291723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4</v>
      </c>
      <c r="C12" s="92">
        <f>SUMIF('Vella G.'!$D$23:$D$43,A12,'Vella G.'!$I$23:$I$43)</f>
        <v>3</v>
      </c>
      <c r="D12" s="92">
        <f>SUMIF('Depasquale F.'!$D$23:$D$43,A12,'Depasquale F.'!$I$23:$I$43)</f>
        <v>0</v>
      </c>
      <c r="E12" s="92">
        <f>SUMIF('Astrid-May Grima'!$D$23:$D$43,A12,'Astrid-May Grima'!$I$23:$I$43)</f>
        <v>3</v>
      </c>
      <c r="F12" s="92">
        <f>SUMIF('Farrugia Frendo C.'!$D$23:$D$43,A12,'Farrugia Frendo C.'!$I$23:$I$43)</f>
        <v>2</v>
      </c>
      <c r="G12" s="92">
        <f>SUMIF('Micallef Stafrace Y.'!$D$23:$D$43,A12,'Micallef Stafrace Y.'!$I$23:$I$43)</f>
        <v>2</v>
      </c>
      <c r="H12" s="92">
        <f>SUMIF('Demicoli A.'!$D$23:$D$43,A12,'Demicoli A.'!$I$23:$I$43)</f>
        <v>8</v>
      </c>
      <c r="I12" s="92">
        <f>SUMIF('Farrugia M.'!$D$23:$D$43,A12,'Farrugia M.'!$I$23:$I$43)</f>
        <v>0</v>
      </c>
      <c r="J12" s="92">
        <f>SUMIF('Nadine Lia'!$D$23:$D$43,A12,'Nadine Lia'!$I$23:$I$43)</f>
        <v>2</v>
      </c>
      <c r="K12" s="92">
        <f>SUMIF('Simone Grech'!$D$23:$D$43,A12,'Simone Grech'!$I$23:$I$43)</f>
        <v>0</v>
      </c>
      <c r="L12" s="92">
        <f>SUMIF('Camilleri N.'!$D$23:$D$43,A12,'Camilleri N.'!$I$23:$I$43)</f>
        <v>2</v>
      </c>
      <c r="M12" s="92">
        <f>SUMIF('J. Mifsud'!$D$23:$D$43,A12,'J. Mifsud'!$I$23:$I$43)</f>
        <v>6</v>
      </c>
      <c r="N12" s="92">
        <f>SUMIF('Clarke D.'!$D$23:$D$43,A12,'Clarke D.'!$I$23:$I$43)</f>
        <v>3</v>
      </c>
      <c r="O12" s="92">
        <f>SUMIF('Farrugia I.'!$D$23:$D$43,A12,'Farrugia I.'!$I$23:$I$43)</f>
        <v>2</v>
      </c>
      <c r="P12" s="92">
        <f>SUMIF('M. Vella'!$D$23:$D$43,A12,'M. Vella'!$I$23:$I$43)</f>
        <v>0</v>
      </c>
      <c r="Q12" s="92">
        <f>SUMIF('Stafrace Zammit C.'!$D$23:$D$43,A12,'Stafrace Zammit C.'!$I$23:$I$43)</f>
        <v>7</v>
      </c>
      <c r="R12" s="92">
        <f>SUMIF('Victor George Axiaq'!$D$23:$D$43,A12,'Victor George Axiaq'!$I$23:$I$43)</f>
        <v>6</v>
      </c>
      <c r="S12" s="92">
        <f>SUMIF('mag. 3'!$D$23:$D$43,A12,'mag. 3'!$I$23:$I$43)</f>
        <v>0</v>
      </c>
      <c r="T12" s="92">
        <f>SUMIF('Galea Sciberras N.'!$D$23:$D$43,A12,'Galea Sciberras N.'!$I$23:$I$43)</f>
        <v>3</v>
      </c>
      <c r="U12" s="92">
        <f>SUMIF('Bugeja A.'!$D$23:$D$43,A12,'Bugeja A.'!$I$23:$I$43)</f>
        <v>0</v>
      </c>
      <c r="V12" s="92">
        <f>SUMIF('Galea C.'!$D$23:$D$43,A12,'Galea C.'!$I$23:$I$43)</f>
        <v>1</v>
      </c>
      <c r="W12" s="79">
        <f>SUMIF('Frendo Dimech D.'!$D$23:$D$43,A12,'Frendo Dimech D.'!$I$23:$I$43)</f>
        <v>0</v>
      </c>
      <c r="X12" s="92">
        <f>SUMIF('Rachel Montebello'!$D$23:$D$43,A12,'Rachel Montebello'!$I$23:$I$43)</f>
        <v>6</v>
      </c>
      <c r="Y12" s="94">
        <f t="shared" si="0"/>
        <v>60</v>
      </c>
      <c r="Z12" s="137">
        <f t="shared" si="1"/>
        <v>0.0814111261872456</v>
      </c>
      <c r="AA12" s="138">
        <f>SUM(Y10:Y12)</f>
        <v>132</v>
      </c>
      <c r="AB12" s="97">
        <f>AA12/$Y$31</f>
        <v>0.1791044776119403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30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30</v>
      </c>
      <c r="Z16" s="131">
        <f t="shared" si="1"/>
        <v>0.0407055630936228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1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1</v>
      </c>
      <c r="Z18" s="134">
        <f t="shared" si="1"/>
        <v>0.0013568521031207597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31</v>
      </c>
      <c r="AB20" s="97">
        <f>AA20/$Y$31</f>
        <v>0.04206241519674356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35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35</v>
      </c>
      <c r="Z21" s="131">
        <f t="shared" si="1"/>
        <v>0.04748982360922659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10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10</v>
      </c>
      <c r="Z22" s="137">
        <f t="shared" si="1"/>
        <v>0.013568521031207599</v>
      </c>
      <c r="AA22" s="138">
        <f>SUM(Y21:Y22)</f>
        <v>45</v>
      </c>
      <c r="AB22" s="97">
        <f aca="true" t="shared" si="2" ref="AB22:AB30">AA22/$Y$31</f>
        <v>0.06105834464043419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120</v>
      </c>
      <c r="G23" s="99">
        <f>SUMIF('Micallef Stafrace Y.'!$D$23:$D$43,A23,'Micallef Stafrace Y.'!$I$23:$I$43)</f>
        <v>0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14</v>
      </c>
      <c r="K23" s="99">
        <f>SUMIF('Simone Grech'!$D$23:$D$43,A23,'Simone Grech'!$I$23:$I$43)</f>
        <v>0</v>
      </c>
      <c r="L23" s="99">
        <f>SUMIF('Camilleri N.'!$D$23:$D$43,A23,'Camilleri N.'!$I$23:$I$43)</f>
        <v>0</v>
      </c>
      <c r="M23" s="99">
        <f>SUMIF('J. Mifsud'!$D$23:$D$43,A23,'J. Mifsud'!$I$23:$I$43)</f>
        <v>50</v>
      </c>
      <c r="N23" s="99">
        <f>SUMIF('Clarke D.'!$D$23:$D$43,A23,'Clarke D.'!$I$23:$I$43)</f>
        <v>1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63</v>
      </c>
      <c r="R23" s="99">
        <f>SUMIF('Victor George Axiaq'!$D$23:$D$43,A23,'Victor George Axiaq'!$I$23:$I$43)</f>
        <v>34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99</v>
      </c>
      <c r="W23" s="78">
        <f>SUMIF('Frendo Dimech D.'!$D$23:$D$43,A23,'Frendo Dimech D.'!$I$23:$I$43)</f>
        <v>36</v>
      </c>
      <c r="X23" s="99">
        <f>SUMIF('Rachel Montebello'!$D$23:$D$43,A23,'Rachel Montebello'!$I$23:$I$43)</f>
        <v>0</v>
      </c>
      <c r="Y23" s="105">
        <f t="shared" si="0"/>
        <v>417</v>
      </c>
      <c r="Z23" s="106">
        <f t="shared" si="1"/>
        <v>0.5658073270013568</v>
      </c>
      <c r="AA23" s="139">
        <f aca="true" t="shared" si="3" ref="AA23:AA30">SUM(Y23)</f>
        <v>417</v>
      </c>
      <c r="AB23" s="103">
        <f t="shared" si="2"/>
        <v>0.5658073270013568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19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19</v>
      </c>
      <c r="Z25" s="106">
        <f t="shared" si="1"/>
        <v>0.025780189959294438</v>
      </c>
      <c r="AA25" s="139">
        <f t="shared" si="3"/>
        <v>19</v>
      </c>
      <c r="AB25" s="103">
        <f t="shared" si="2"/>
        <v>0.025780189959294438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92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92</v>
      </c>
      <c r="Z26" s="106">
        <f t="shared" si="1"/>
        <v>0.1248303934871099</v>
      </c>
      <c r="AA26" s="139">
        <f t="shared" si="3"/>
        <v>92</v>
      </c>
      <c r="AB26" s="103">
        <f t="shared" si="2"/>
        <v>0.1248303934871099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0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0</v>
      </c>
      <c r="X27" s="99">
        <f>SUMIF('Rachel Montebello'!$D$23:$D$43,A27,'Rachel Montebello'!$I$23:$I$43)</f>
        <v>0</v>
      </c>
      <c r="Y27" s="105">
        <f t="shared" si="0"/>
        <v>0</v>
      </c>
      <c r="Z27" s="106">
        <f>Y27/$Y$31</f>
        <v>0</v>
      </c>
      <c r="AA27" s="139">
        <f t="shared" si="3"/>
        <v>0</v>
      </c>
      <c r="AB27" s="103">
        <f t="shared" si="2"/>
        <v>0</v>
      </c>
    </row>
    <row r="28" spans="1:28" ht="15.75" customHeight="1">
      <c r="A28" s="140" t="s">
        <v>215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130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1</v>
      </c>
      <c r="Y29" s="105">
        <f t="shared" si="0"/>
        <v>1</v>
      </c>
      <c r="Z29" s="106">
        <f>Y29/$Y$31</f>
        <v>0.0013568521031207597</v>
      </c>
      <c r="AA29" s="139">
        <f t="shared" si="3"/>
        <v>1</v>
      </c>
      <c r="AB29" s="103">
        <f t="shared" si="2"/>
        <v>0.0013568521031207597</v>
      </c>
    </row>
    <row r="30" spans="1:28" ht="15.75" customHeight="1" thickBot="1">
      <c r="A30" s="130" t="s">
        <v>131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13</v>
      </c>
      <c r="C31" s="111">
        <f t="shared" si="4"/>
        <v>10</v>
      </c>
      <c r="D31" s="111">
        <f t="shared" si="4"/>
        <v>0</v>
      </c>
      <c r="E31" s="111">
        <f t="shared" si="4"/>
        <v>115</v>
      </c>
      <c r="F31" s="111">
        <f t="shared" si="4"/>
        <v>124</v>
      </c>
      <c r="G31" s="111">
        <f t="shared" si="4"/>
        <v>12</v>
      </c>
      <c r="H31" s="111">
        <f t="shared" si="4"/>
        <v>14</v>
      </c>
      <c r="I31" s="111">
        <f t="shared" si="4"/>
        <v>3</v>
      </c>
      <c r="J31" s="111">
        <f t="shared" si="4"/>
        <v>22</v>
      </c>
      <c r="K31" s="111">
        <f t="shared" si="4"/>
        <v>0</v>
      </c>
      <c r="L31" s="111">
        <f t="shared" si="4"/>
        <v>7</v>
      </c>
      <c r="M31" s="111">
        <f t="shared" si="4"/>
        <v>60</v>
      </c>
      <c r="N31" s="111">
        <f t="shared" si="4"/>
        <v>17</v>
      </c>
      <c r="O31" s="111">
        <f t="shared" si="4"/>
        <v>3</v>
      </c>
      <c r="P31" s="111">
        <f t="shared" si="4"/>
        <v>3</v>
      </c>
      <c r="Q31" s="111">
        <f t="shared" si="4"/>
        <v>102</v>
      </c>
      <c r="R31" s="111">
        <f t="shared" si="4"/>
        <v>76</v>
      </c>
      <c r="S31" s="111">
        <f t="shared" si="4"/>
        <v>0</v>
      </c>
      <c r="T31" s="111">
        <f t="shared" si="4"/>
        <v>5</v>
      </c>
      <c r="U31" s="111">
        <f>SUM(U10:U30)</f>
        <v>0</v>
      </c>
      <c r="V31" s="111">
        <f>SUM(V10:V30)</f>
        <v>102</v>
      </c>
      <c r="W31" s="111">
        <f>SUM(W10:W30)</f>
        <v>39</v>
      </c>
      <c r="X31" s="111">
        <f>SUM(X10:X30)</f>
        <v>10</v>
      </c>
      <c r="Y31" s="144">
        <f>SUM(Y10:Y30)</f>
        <v>737</v>
      </c>
      <c r="Z31" s="113"/>
      <c r="AA31" s="114"/>
      <c r="AB31" s="115"/>
    </row>
    <row r="32" spans="2:28" ht="13.5" customHeight="1" thickBot="1">
      <c r="B32" s="117">
        <f>B31/Y31</f>
        <v>0.017639077340569877</v>
      </c>
      <c r="C32" s="118">
        <f>C31/Y31</f>
        <v>0.013568521031207599</v>
      </c>
      <c r="D32" s="118">
        <f>D31/Y31</f>
        <v>0</v>
      </c>
      <c r="E32" s="118">
        <f>E31/Y31</f>
        <v>0.1560379918588874</v>
      </c>
      <c r="F32" s="118">
        <f>F31/Y31</f>
        <v>0.16824966078697423</v>
      </c>
      <c r="G32" s="118">
        <f>G31/Y31</f>
        <v>0.016282225237449117</v>
      </c>
      <c r="H32" s="118">
        <f>H31/Y31</f>
        <v>0.018995929443690638</v>
      </c>
      <c r="I32" s="118">
        <f>I31/Y31</f>
        <v>0.004070556309362279</v>
      </c>
      <c r="J32" s="118">
        <f>J31/Y31</f>
        <v>0.029850746268656716</v>
      </c>
      <c r="K32" s="118">
        <f>K31/Y31</f>
        <v>0</v>
      </c>
      <c r="L32" s="118">
        <f>L31/Y31</f>
        <v>0.009497964721845319</v>
      </c>
      <c r="M32" s="118">
        <f>M31/Y31</f>
        <v>0.0814111261872456</v>
      </c>
      <c r="N32" s="118">
        <f>N31/Y31</f>
        <v>0.023066485753052916</v>
      </c>
      <c r="O32" s="118">
        <f>O31/Y31</f>
        <v>0.004070556309362279</v>
      </c>
      <c r="P32" s="118">
        <f>P31/Y31</f>
        <v>0.004070556309362279</v>
      </c>
      <c r="Q32" s="118">
        <f>Q31/Y31</f>
        <v>0.1383989145183175</v>
      </c>
      <c r="R32" s="118">
        <f>R31/Y31</f>
        <v>0.10312075983717775</v>
      </c>
      <c r="S32" s="118">
        <f>S31/Y31</f>
        <v>0</v>
      </c>
      <c r="T32" s="118">
        <f>T31/Y31</f>
        <v>0.0067842605156037995</v>
      </c>
      <c r="U32" s="118">
        <f>U31/Y31</f>
        <v>0</v>
      </c>
      <c r="V32" s="118">
        <f>V31/Y31</f>
        <v>0.1383989145183175</v>
      </c>
      <c r="W32" s="118">
        <f>W31/Y31</f>
        <v>0.052917232021709636</v>
      </c>
      <c r="X32" s="119">
        <f>X31/Y31</f>
        <v>0.013568521031207599</v>
      </c>
      <c r="Y32" s="14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286</v>
      </c>
      <c r="H24" s="3"/>
      <c r="I24" s="39">
        <v>2</v>
      </c>
      <c r="J24" s="3"/>
      <c r="K24" s="39"/>
      <c r="L24" s="3"/>
      <c r="M24" s="39">
        <v>11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277</v>
      </c>
      <c r="T24" s="3"/>
      <c r="U24" s="39">
        <v>21</v>
      </c>
      <c r="V24" s="3"/>
      <c r="W24" s="18">
        <f aca="true" t="shared" si="0" ref="W24:W39">IF(ISNUMBER(S24),S24,0)-IF(ISNUMBER(U24),U24,0)</f>
        <v>256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82</v>
      </c>
      <c r="H25" s="3"/>
      <c r="I25" s="39">
        <v>7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82</v>
      </c>
      <c r="T25" s="3"/>
      <c r="U25" s="39"/>
      <c r="V25" s="3"/>
      <c r="W25" s="18">
        <f t="shared" si="0"/>
        <v>82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87</v>
      </c>
      <c r="H29" s="3"/>
      <c r="I29" s="39">
        <v>30</v>
      </c>
      <c r="J29" s="3"/>
      <c r="K29" s="39"/>
      <c r="L29" s="3"/>
      <c r="M29" s="39">
        <v>12</v>
      </c>
      <c r="N29" s="3"/>
      <c r="O29" s="39"/>
      <c r="P29" s="3"/>
      <c r="Q29" s="39"/>
      <c r="R29" s="3"/>
      <c r="S29" s="18">
        <f t="shared" si="1"/>
        <v>105</v>
      </c>
      <c r="T29" s="3"/>
      <c r="U29" s="39">
        <v>6</v>
      </c>
      <c r="V29" s="3"/>
      <c r="W29" s="18">
        <f t="shared" si="0"/>
        <v>99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610</v>
      </c>
      <c r="H36" s="3"/>
      <c r="I36" s="39">
        <v>63</v>
      </c>
      <c r="J36" s="3"/>
      <c r="K36" s="39"/>
      <c r="L36" s="3"/>
      <c r="M36" s="39">
        <v>41</v>
      </c>
      <c r="N36" s="3"/>
      <c r="O36" s="39"/>
      <c r="P36" s="3"/>
      <c r="Q36" s="39"/>
      <c r="R36" s="3"/>
      <c r="S36" s="18">
        <f t="shared" si="1"/>
        <v>632</v>
      </c>
      <c r="T36" s="3"/>
      <c r="U36" s="39">
        <v>95</v>
      </c>
      <c r="V36" s="3"/>
      <c r="W36" s="18">
        <f>IF(ISNUMBER(S36),S36,0)-IF(ISNUMBER(U36),U36,0)</f>
        <v>537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3</v>
      </c>
      <c r="H40" s="3"/>
      <c r="I40" s="39"/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1096</v>
      </c>
      <c r="H45" s="18"/>
      <c r="I45" s="21">
        <f>SUM(I23:I43)</f>
        <v>102</v>
      </c>
      <c r="J45" s="18"/>
      <c r="K45" s="21">
        <f>SUM(K23:K43)</f>
        <v>0</v>
      </c>
      <c r="L45" s="18"/>
      <c r="M45" s="21">
        <f>SUM(M23:M43)</f>
        <v>73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1125</v>
      </c>
      <c r="T45" s="18"/>
      <c r="U45" s="21">
        <f>SUM(U23:U43)</f>
        <v>144</v>
      </c>
      <c r="V45" s="18"/>
      <c r="W45" s="21">
        <f>SUM(W23:W43)</f>
        <v>981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2">
      <selection activeCell="I39" sqref="I3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257</v>
      </c>
      <c r="H24" s="3"/>
      <c r="I24" s="39">
        <v>5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 t="shared" si="0"/>
        <v>257</v>
      </c>
      <c r="T24" s="3"/>
      <c r="U24" s="39">
        <v>43</v>
      </c>
      <c r="V24" s="3"/>
      <c r="W24" s="18">
        <f t="shared" si="1"/>
        <v>214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>
        <v>2</v>
      </c>
      <c r="J25" s="3"/>
      <c r="K25" s="39">
        <v>1</v>
      </c>
      <c r="L25" s="3"/>
      <c r="M25" s="39">
        <v>3</v>
      </c>
      <c r="N25" s="3"/>
      <c r="O25" s="39"/>
      <c r="P25" s="3"/>
      <c r="Q25" s="39"/>
      <c r="R25" s="3"/>
      <c r="S25" s="18">
        <f t="shared" si="0"/>
        <v>10</v>
      </c>
      <c r="T25" s="3"/>
      <c r="U25" s="39"/>
      <c r="V25" s="3"/>
      <c r="W25" s="18">
        <f t="shared" si="1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1</v>
      </c>
      <c r="H40" s="3"/>
      <c r="I40" s="39"/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268</v>
      </c>
      <c r="H45" s="18"/>
      <c r="I45" s="21">
        <f>SUM(I23:I43)</f>
        <v>7</v>
      </c>
      <c r="J45" s="18"/>
      <c r="K45" s="21">
        <f>SUM(K23:K43)</f>
        <v>1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267</v>
      </c>
      <c r="T45" s="18"/>
      <c r="U45" s="21">
        <f>SUM(U23:U43)</f>
        <v>43</v>
      </c>
      <c r="V45" s="18"/>
      <c r="W45" s="21">
        <f>SUM(W23:W43)</f>
        <v>224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769</v>
      </c>
      <c r="H23" s="3"/>
      <c r="I23" s="38"/>
      <c r="J23" s="3"/>
      <c r="K23" s="38"/>
      <c r="L23" s="3"/>
      <c r="M23" s="38">
        <v>6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763</v>
      </c>
      <c r="T23" s="3"/>
      <c r="U23" s="38">
        <v>177</v>
      </c>
      <c r="V23" s="3"/>
      <c r="W23" s="18">
        <f aca="true" t="shared" si="1" ref="W23:W43">IF(ISNUMBER(S23),S23,0)-IF(ISNUMBER(U23),U23,0)</f>
        <v>586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23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24</v>
      </c>
      <c r="T24" s="3"/>
      <c r="U24" s="39">
        <v>5</v>
      </c>
      <c r="V24" s="3"/>
      <c r="W24" s="18">
        <f t="shared" si="1"/>
        <v>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133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t="shared" si="0"/>
        <v>135</v>
      </c>
      <c r="T25" s="3"/>
      <c r="U25" s="39"/>
      <c r="V25" s="3"/>
      <c r="W25" s="18">
        <f t="shared" si="1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966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963</v>
      </c>
      <c r="T45" s="18"/>
      <c r="U45" s="21">
        <f>SUM(U23:U43)</f>
        <v>197</v>
      </c>
      <c r="V45" s="18"/>
      <c r="W45" s="21">
        <f>SUM(W23:W43)</f>
        <v>766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>
        <v>1</v>
      </c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>
        <v>1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26</v>
      </c>
      <c r="H25" s="3"/>
      <c r="I25" s="39">
        <v>1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t="shared" si="0"/>
        <v>21</v>
      </c>
      <c r="T25" s="3"/>
      <c r="U25" s="39"/>
      <c r="V25" s="3"/>
      <c r="W25" s="18">
        <f t="shared" si="1"/>
        <v>21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267</v>
      </c>
      <c r="H36" s="3"/>
      <c r="I36" s="39">
        <v>99</v>
      </c>
      <c r="J36" s="3"/>
      <c r="K36" s="39"/>
      <c r="L36" s="3"/>
      <c r="M36" s="39">
        <v>86</v>
      </c>
      <c r="N36" s="3"/>
      <c r="O36" s="39"/>
      <c r="P36" s="3"/>
      <c r="Q36" s="39"/>
      <c r="R36" s="3"/>
      <c r="S36" s="18">
        <f t="shared" si="0"/>
        <v>280</v>
      </c>
      <c r="T36" s="3"/>
      <c r="U36" s="39">
        <v>5</v>
      </c>
      <c r="V36" s="3"/>
      <c r="W36" s="18">
        <f t="shared" si="1"/>
        <v>275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160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302</v>
      </c>
      <c r="H45" s="18"/>
      <c r="I45" s="21">
        <f>SUM(I23:I43)</f>
        <v>102</v>
      </c>
      <c r="J45" s="18"/>
      <c r="K45" s="21">
        <f>SUM(K23:K43)</f>
        <v>0</v>
      </c>
      <c r="L45" s="18"/>
      <c r="M45" s="21">
        <f>SUM(M23:M43)</f>
        <v>92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310</v>
      </c>
      <c r="T45" s="18"/>
      <c r="U45" s="21">
        <f>SUM(U23:U43)</f>
        <v>9</v>
      </c>
      <c r="V45" s="18"/>
      <c r="W45" s="21">
        <f>SUM(W23:W43)</f>
        <v>301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80</v>
      </c>
      <c r="H24" s="3"/>
      <c r="I24" s="39">
        <v>3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76</v>
      </c>
      <c r="T24" s="3"/>
      <c r="U24" s="39">
        <v>15</v>
      </c>
      <c r="V24" s="3"/>
      <c r="W24" s="18">
        <f aca="true" t="shared" si="0" ref="W24:W39">IF(ISNUMBER(S24),S24,0)-IF(ISNUMBER(U24),U24,0)</f>
        <v>61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12</v>
      </c>
      <c r="H25" s="3"/>
      <c r="I25" s="39"/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</v>
      </c>
      <c r="T25" s="3"/>
      <c r="U25" s="39"/>
      <c r="V25" s="3"/>
      <c r="W25" s="18">
        <f t="shared" si="0"/>
        <v>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79</v>
      </c>
      <c r="H36" s="3"/>
      <c r="I36" s="39">
        <v>36</v>
      </c>
      <c r="J36" s="3"/>
      <c r="K36" s="39"/>
      <c r="L36" s="3"/>
      <c r="M36" s="39">
        <v>57</v>
      </c>
      <c r="N36" s="3"/>
      <c r="O36" s="39"/>
      <c r="P36" s="3"/>
      <c r="Q36" s="39"/>
      <c r="R36" s="3"/>
      <c r="S36" s="18">
        <f t="shared" si="1"/>
        <v>58</v>
      </c>
      <c r="T36" s="3"/>
      <c r="U36" s="39"/>
      <c r="V36" s="3"/>
      <c r="W36" s="18">
        <f>IF(ISNUMBER(S36),S36,0)-IF(ISNUMBER(U36),U36,0)</f>
        <v>58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7</v>
      </c>
      <c r="H40" s="3"/>
      <c r="I40" s="39"/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5</v>
      </c>
      <c r="T40" s="3"/>
      <c r="U40" s="39"/>
      <c r="V40" s="3"/>
      <c r="W40" s="18">
        <f>IF(ISNUMBER(S40),S40,0)-IF(ISNUMBER(U40),U40,0)</f>
        <v>5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187</v>
      </c>
      <c r="H45" s="18"/>
      <c r="I45" s="21">
        <f>SUM(I22:I43)</f>
        <v>39</v>
      </c>
      <c r="J45" s="18"/>
      <c r="K45" s="21">
        <f>SUM(K23:K43)</f>
        <v>0</v>
      </c>
      <c r="L45" s="18"/>
      <c r="M45" s="21">
        <f>SUM(M22:M43)</f>
        <v>71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155</v>
      </c>
      <c r="T45" s="18"/>
      <c r="U45" s="21">
        <f>SUM(U22:U43)</f>
        <v>24</v>
      </c>
      <c r="V45" s="18"/>
      <c r="W45" s="21">
        <f>SUM(W22:W43)</f>
        <v>131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188</v>
      </c>
      <c r="H24" s="3"/>
      <c r="I24" s="39">
        <v>2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186</v>
      </c>
      <c r="T24" s="3"/>
      <c r="U24" s="39">
        <v>85</v>
      </c>
      <c r="V24" s="3"/>
      <c r="W24" s="18">
        <f aca="true" t="shared" si="0" ref="W24:W39">IF(ISNUMBER(S24),S24,0)-IF(ISNUMBER(U24),U24,0)</f>
        <v>101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70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76</v>
      </c>
      <c r="T25" s="3"/>
      <c r="U25" s="39"/>
      <c r="V25" s="3"/>
      <c r="W25" s="18">
        <f t="shared" si="0"/>
        <v>76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1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1</v>
      </c>
      <c r="T29" s="3"/>
      <c r="U29" s="39"/>
      <c r="V29" s="3"/>
      <c r="W29" s="18">
        <f t="shared" si="0"/>
        <v>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'[1]Rachel Montebello'!$S$42</f>
        <v>0</v>
      </c>
      <c r="H42" s="3"/>
      <c r="I42" s="39">
        <v>1</v>
      </c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317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322</v>
      </c>
      <c r="T45" s="18"/>
      <c r="U45" s="21">
        <f>SUM(U22:U43)</f>
        <v>143</v>
      </c>
      <c r="V45" s="18"/>
      <c r="W45" s="21">
        <f>SUM(W22:W43)</f>
        <v>179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4">
      <selection activeCell="I39" sqref="I39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208</v>
      </c>
      <c r="E27" s="16"/>
      <c r="F27" s="3"/>
      <c r="G27" s="16">
        <f>'[1]Kriminal (Superjuri)'!$S$27</f>
        <v>20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21</v>
      </c>
      <c r="T27" s="3"/>
      <c r="U27" s="17"/>
      <c r="V27" s="3"/>
      <c r="W27" s="18">
        <f>IF(ISNUMBER(S27),S27,0)-IF(ISNUMBER(U27),U27,0)</f>
        <v>21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189</v>
      </c>
      <c r="E31" s="16"/>
      <c r="F31" s="3"/>
      <c r="G31" s="16">
        <f>'[1]Kriminal (Superjuri)'!$S$31</f>
        <v>45</v>
      </c>
      <c r="H31" s="3"/>
      <c r="I31" s="17">
        <v>1</v>
      </c>
      <c r="J31" s="3"/>
      <c r="K31" s="17"/>
      <c r="L31" s="3"/>
      <c r="M31" s="17">
        <v>3</v>
      </c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(Superjuri)'!$S$35</f>
        <v>2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2</v>
      </c>
      <c r="T35" s="3"/>
      <c r="U35" s="17"/>
      <c r="V35" s="3"/>
      <c r="W35" s="18">
        <f>IF(ISNUMBER(S35),S35,0)-IF(ISNUMBER(U35),U35,0)</f>
        <v>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203</v>
      </c>
      <c r="E37" s="16"/>
      <c r="F37" s="3"/>
      <c r="G37" s="16">
        <f>'[1]Kriminal (Superjuri)'!$S$37</f>
        <v>24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24</v>
      </c>
      <c r="T37" s="3"/>
      <c r="U37" s="17"/>
      <c r="V37" s="3"/>
      <c r="W37" s="18">
        <f>IF(ISNUMBER(S37),S37,0)-IF(ISNUMBER(U37),U37,0)</f>
        <v>24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91</v>
      </c>
      <c r="H45" s="18"/>
      <c r="I45" s="21">
        <f>SUM(I25:I43)</f>
        <v>2</v>
      </c>
      <c r="J45" s="18"/>
      <c r="K45" s="21">
        <f>SUM(K25:K43)</f>
        <v>0</v>
      </c>
      <c r="L45" s="18"/>
      <c r="M45" s="21">
        <f>SUM(M25:M43)</f>
        <v>3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90</v>
      </c>
      <c r="T45" s="18"/>
      <c r="U45" s="21">
        <f>SUM(U25:U43)</f>
        <v>0</v>
      </c>
      <c r="V45" s="18"/>
      <c r="W45" s="21">
        <f>SUM(W25:W43)</f>
        <v>90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I39" sqref="I39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188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211</v>
      </c>
      <c r="E27" s="16"/>
      <c r="F27" s="3"/>
      <c r="G27" s="16">
        <f>'[1]Kriminal (Appelli Superjuri)'!$S$27</f>
        <v>15</v>
      </c>
      <c r="H27" s="3"/>
      <c r="I27" s="17">
        <v>4</v>
      </c>
      <c r="J27" s="3"/>
      <c r="K27" s="17"/>
      <c r="L27" s="3"/>
      <c r="M27" s="17">
        <v>1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18</v>
      </c>
      <c r="T27" s="3"/>
      <c r="U27" s="17">
        <v>2</v>
      </c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15</v>
      </c>
      <c r="H45" s="18"/>
      <c r="I45" s="21">
        <f>SUM(I25:I43)</f>
        <v>4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18</v>
      </c>
      <c r="T45" s="18"/>
      <c r="U45" s="21">
        <f>SUM(U25:U43)</f>
        <v>2</v>
      </c>
      <c r="V45" s="18"/>
      <c r="W45" s="21">
        <f>SUM(W25:W43)</f>
        <v>16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121" t="s">
        <v>199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0</v>
      </c>
      <c r="C10" s="78">
        <f>SUMIF('Vella G.'!$D$23:$D$43,A10,'Vella G.'!$M$23:$M$43)</f>
        <v>3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0</v>
      </c>
      <c r="N10" s="78">
        <f>SUMIF('Clarke D.'!$D$23:$D$43,A10,'Clarke D.'!$M$23:$M$43)</f>
        <v>6</v>
      </c>
      <c r="O10" s="78">
        <f>SUMIF('Farrugia I.'!$D$23:$D$43,A10,'Farrugia I.'!$M$23:$M$43)</f>
        <v>0</v>
      </c>
      <c r="P10" s="78">
        <f>SUMIF('M. Vella'!$D$23:$D$43,A10,'M. Vella'!$M$23:$M$43)</f>
        <v>1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3</v>
      </c>
      <c r="S10" s="78">
        <f>SUMIF('mag. 3'!$D$23:$D$43,A10,'mag. 3'!$M$23:$M$43)</f>
        <v>0</v>
      </c>
      <c r="T10" s="78">
        <f>SUMIF('Galea Sciberras N.'!$D$23:$D$43,A10,'Galea Sciberras N.'!$M$23:$M$43)</f>
        <v>6</v>
      </c>
      <c r="U10" s="78">
        <f>SUMIF('Bugeja A.'!$D$23:$D$43,A10,'Bugeja A.'!$M$23:$M$43)</f>
        <v>0</v>
      </c>
      <c r="V10" s="78">
        <f>SUMIF('Galea C.'!$D$23:$D$43,A10,'Galea C.'!$M$23:$M$43)</f>
        <v>0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1</v>
      </c>
      <c r="Y10" s="123">
        <f aca="true" t="shared" si="0" ref="Y10:Y30">SUM(B10:X10)</f>
        <v>20</v>
      </c>
      <c r="Z10" s="81">
        <f aca="true" t="shared" si="1" ref="Z10:Z26">Y10/$Y$31</f>
        <v>0.027510316368638238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0</v>
      </c>
      <c r="C11" s="79">
        <f>SUMIF('Vella G.'!$D$23:$D$43,A11,'Vella G.'!$M$23:$M$43)</f>
        <v>2</v>
      </c>
      <c r="D11" s="79">
        <f>SUMIF('Depasquale F.'!$D$23:$D$43,A11,'Depasquale F.'!$M$23:$M$43)</f>
        <v>0</v>
      </c>
      <c r="E11" s="79">
        <f>SUMIF('Astrid-May Grima'!$D$23:$D$43,A11,'Astrid-May Grima'!$M$23:$M$43)</f>
        <v>10</v>
      </c>
      <c r="F11" s="79">
        <f>SUMIF('Farrugia Frendo C.'!$D$23:$D$43,A11,'Farrugia Frendo C.'!$M$23:$M$43)</f>
        <v>5</v>
      </c>
      <c r="G11" s="79">
        <f>SUMIF('Micallef Stafrace Y.'!$D$23:$D$43,A11,'Micallef Stafrace Y.'!$M$23:$M$43)</f>
        <v>1</v>
      </c>
      <c r="H11" s="79">
        <f>SUMIF('Demicoli A.'!$D$23:$D$43,A11,'Demicoli A.'!$M$23:$M$43)</f>
        <v>4</v>
      </c>
      <c r="I11" s="79">
        <f>SUMIF('Farrugia M.'!$D$23:$D$43,A11,'Farrugia M.'!$M$23:$M$43)</f>
        <v>2</v>
      </c>
      <c r="J11" s="79">
        <f>SUMIF('Nadine Lia'!$D$23:$D$43,A11,'Nadine Lia'!$M$23:$M$43)</f>
        <v>1</v>
      </c>
      <c r="K11" s="79">
        <f>SUMIF('Simone Grech'!$D$23:$D$43,A11,'Simone Grech'!$M$23:$M$43)</f>
        <v>2</v>
      </c>
      <c r="L11" s="79">
        <f>SUMIF('Camilleri N.'!$D$23:$D$43,A11,'Camilleri N.'!$M$23:$M$43)</f>
        <v>5</v>
      </c>
      <c r="M11" s="79">
        <f>SUMIF('J. Mifsud'!$D$23:$D$43,A11,'J. Mifsud'!$M$23:$M$43)</f>
        <v>9</v>
      </c>
      <c r="N11" s="79">
        <f>SUMIF('Clarke D.'!$D$23:$D$43,A11,'Clarke D.'!$M$23:$M$43)</f>
        <v>3</v>
      </c>
      <c r="O11" s="79">
        <f>SUMIF('Farrugia I.'!$D$23:$D$43,A11,'Farrugia I.'!$M$23:$M$43)</f>
        <v>1</v>
      </c>
      <c r="P11" s="79">
        <f>SUMIF('M. Vella'!$D$23:$D$43,A11,'M. Vella'!$M$23:$M$43)</f>
        <v>2</v>
      </c>
      <c r="Q11" s="79">
        <f>SUMIF('Stafrace Zammit C.'!$D$23:$D$43,A11,'Stafrace Zammit C.'!$M$23:$M$43)</f>
        <v>11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1</v>
      </c>
      <c r="U11" s="79">
        <f>SUMIF('Bugeja A.'!$D$23:$D$43,A11,'Bugeja A.'!$M$23:$M$43)</f>
        <v>0</v>
      </c>
      <c r="V11" s="79">
        <f>SUMIF('Galea C.'!$D$23:$D$43,A11,'Galea C.'!$M$23:$M$43)</f>
        <v>0</v>
      </c>
      <c r="W11" s="79">
        <f>SUMIF('Frendo Dimech D.'!$D$23:$D$43,A11,'Frendo Dimech D.'!$M$23:$M$43)</f>
        <v>7</v>
      </c>
      <c r="X11" s="79">
        <f>SUMIF('Rachel Montebello'!$D$23:$D$43,A11,'Rachel Montebello'!$M$23:$M$43)</f>
        <v>4</v>
      </c>
      <c r="Y11" s="124">
        <f t="shared" si="0"/>
        <v>70</v>
      </c>
      <c r="Z11" s="87">
        <f t="shared" si="1"/>
        <v>0.09628610729023383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0</v>
      </c>
      <c r="C12" s="79">
        <f>SUMIF('Vella G.'!$D$23:$D$43,A12,'Vella G.'!$M$23:$M$43)</f>
        <v>8</v>
      </c>
      <c r="D12" s="79">
        <f>SUMIF('Depasquale F.'!$D$23:$D$43,A12,'Depasquale F.'!$M$23:$M$43)</f>
        <v>0</v>
      </c>
      <c r="E12" s="79">
        <f>SUMIF('Astrid-May Grima'!$D$23:$D$43,A12,'Astrid-May Grima'!$M$23:$M$43)</f>
        <v>3</v>
      </c>
      <c r="F12" s="79">
        <f>SUMIF('Farrugia Frendo C.'!$D$23:$D$43,A12,'Farrugia Frendo C.'!$M$23:$M$43)</f>
        <v>0</v>
      </c>
      <c r="G12" s="79">
        <f>SUMIF('Micallef Stafrace Y.'!$D$23:$D$43,A12,'Micallef Stafrace Y.'!$M$23:$M$43)</f>
        <v>8</v>
      </c>
      <c r="H12" s="79">
        <f>SUMIF('Demicoli A.'!$D$23:$D$43,A12,'Demicoli A.'!$M$23:$M$43)</f>
        <v>0</v>
      </c>
      <c r="I12" s="79">
        <f>SUMIF('Farrugia M.'!$D$23:$D$43,A12,'Farrugia M.'!$M$23:$M$43)</f>
        <v>2</v>
      </c>
      <c r="J12" s="79">
        <f>SUMIF('Nadine Lia'!$D$23:$D$43,A12,'Nadine Lia'!$M$23:$M$43)</f>
        <v>0</v>
      </c>
      <c r="K12" s="79">
        <f>SUMIF('Simone Grech'!$D$23:$D$43,A12,'Simone Grech'!$M$23:$M$43)</f>
        <v>0</v>
      </c>
      <c r="L12" s="79">
        <f>SUMIF('Camilleri N.'!$D$23:$D$43,A12,'Camilleri N.'!$M$23:$M$43)</f>
        <v>3</v>
      </c>
      <c r="M12" s="79">
        <f>SUMIF('J. Mifsud'!$D$23:$D$43,A12,'J. Mifsud'!$M$23:$M$43)</f>
        <v>6</v>
      </c>
      <c r="N12" s="79">
        <f>SUMIF('Clarke D.'!$D$23:$D$43,A12,'Clarke D.'!$M$23:$M$43)</f>
        <v>0</v>
      </c>
      <c r="O12" s="79">
        <f>SUMIF('Farrugia I.'!$D$23:$D$43,A12,'Farrugia I.'!$M$23:$M$43)</f>
        <v>0</v>
      </c>
      <c r="P12" s="79">
        <f>SUMIF('M. Vella'!$D$23:$D$43,A12,'M. Vella'!$M$23:$M$43)</f>
        <v>0</v>
      </c>
      <c r="Q12" s="79">
        <f>SUMIF('Stafrace Zammit C.'!$D$23:$D$43,A12,'Stafrace Zammit C.'!$M$23:$M$43)</f>
        <v>7</v>
      </c>
      <c r="R12" s="79">
        <f>SUMIF('Victor George Axiaq'!$D$23:$D$43,A12,'Victor George Axiaq'!$M$23:$M$43)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1</v>
      </c>
      <c r="U12" s="79">
        <f>SUMIF('Bugeja A.'!$D$23:$D$43,A12,'Bugeja A.'!$M$23:$M$43)</f>
        <v>0</v>
      </c>
      <c r="V12" s="79">
        <f>SUMIF('Galea C.'!$D$23:$D$43,A12,'Galea C.'!$M$23:$M$43)</f>
        <v>6</v>
      </c>
      <c r="W12" s="79">
        <f>SUMIF('Frendo Dimech D.'!$D$23:$D$43,A12,'Frendo Dimech D.'!$M$23:$M$43)</f>
        <v>5</v>
      </c>
      <c r="X12" s="92">
        <f>SUMIF('Rachel Montebello'!$D$23:$D$43,A12,'Rachel Montebello'!$M$23:$M$43)</f>
        <v>0</v>
      </c>
      <c r="Y12" s="125">
        <f t="shared" si="0"/>
        <v>49</v>
      </c>
      <c r="Z12" s="95">
        <f t="shared" si="1"/>
        <v>0.06740027510316368</v>
      </c>
      <c r="AA12" s="96">
        <f>SUM(Y10:Y12)</f>
        <v>139</v>
      </c>
      <c r="AB12" s="97">
        <f>AA12/$Y$31</f>
        <v>0.19119669876203577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0</v>
      </c>
      <c r="Z15" s="95">
        <f t="shared" si="1"/>
        <v>0</v>
      </c>
      <c r="AA15" s="96">
        <f>SUM(Y13:Y15)</f>
        <v>0</v>
      </c>
      <c r="AB15" s="97">
        <f>AA15/$Y$31</f>
        <v>0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12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12</v>
      </c>
      <c r="Z16" s="81">
        <f t="shared" si="1"/>
        <v>0.016506189821182942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3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3</v>
      </c>
      <c r="Z18" s="87">
        <f t="shared" si="1"/>
        <v>0.0041265474552957355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15</v>
      </c>
      <c r="AB20" s="97">
        <f>AA20/$Y$31</f>
        <v>0.02063273727647868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11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11</v>
      </c>
      <c r="Z21" s="81">
        <f t="shared" si="1"/>
        <v>0.015130674002751032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0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0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0</v>
      </c>
      <c r="Z22" s="95">
        <f t="shared" si="1"/>
        <v>0</v>
      </c>
      <c r="AA22" s="96">
        <f>SUM(Y21:Y22)</f>
        <v>11</v>
      </c>
      <c r="AB22" s="97">
        <f aca="true" t="shared" si="2" ref="AB22:AB30">AA22/$Y$31</f>
        <v>0.015130674002751032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123</v>
      </c>
      <c r="G23" s="99">
        <f>SUMIF('Micallef Stafrace Y.'!$D$23:$D$43,A23,'Micallef Stafrace Y.'!$M$23:$M$43)</f>
        <v>0</v>
      </c>
      <c r="H23" s="99">
        <f>SUMIF('Demicoli A.'!$D$23:$D$43,A23,'Demicoli A.'!$M$23:$M$43)</f>
        <v>23</v>
      </c>
      <c r="I23" s="99">
        <f>SUMIF('Farrugia M.'!$D$23:$D$43,A23,'Farrugia M.'!$M$23:$M$43)</f>
        <v>0</v>
      </c>
      <c r="J23" s="99">
        <f>SUMIF('Nadine Lia'!$D$23:$D$43,A23,'Nadine Lia'!$M$23:$M$43)</f>
        <v>52</v>
      </c>
      <c r="K23" s="99">
        <f>SUMIF('Simone Grech'!$D$23:$D$43,A23,'Simone Grech'!$M$23:$M$43)</f>
        <v>43</v>
      </c>
      <c r="L23" s="99">
        <f>SUMIF('Camilleri N.'!$D$23:$D$43,A23,'Camilleri N.'!$M$23:$M$43)</f>
        <v>0</v>
      </c>
      <c r="M23" s="99">
        <f>SUMIF('J. Mifsud'!$D$23:$D$43,A23,'J. Mifsud'!$M$23:$M$43)</f>
        <v>1</v>
      </c>
      <c r="N23" s="99">
        <f>SUMIF('Clarke D.'!$D$23:$D$43,A23,'Clarke D.'!$M$23:$M$43)</f>
        <v>1</v>
      </c>
      <c r="O23" s="99">
        <f>SUMIF('Farrugia I.'!$D$23:$D$43,A23,'Farrugia I.'!$M$23:$M$43)</f>
        <v>0</v>
      </c>
      <c r="P23" s="99">
        <f>SUMIF('M. Vella'!$D$23:$D$43,A23,'M. Vella'!$M$23:$M$43)</f>
        <v>0</v>
      </c>
      <c r="Q23" s="99">
        <f>SUMIF('Stafrace Zammit C.'!$D$23:$D$43,A23,'Stafrace Zammit C.'!$M$23:$M$43)</f>
        <v>41</v>
      </c>
      <c r="R23" s="99">
        <f>SUMIF('Victor George Axiaq'!$D$23:$D$43,A23,'Victor George Axiaq'!$M$23:$M$43)</f>
        <v>33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86</v>
      </c>
      <c r="W23" s="99">
        <f>SUMIF('Frendo Dimech D.'!$D$23:$D$43,A23,'Frendo Dimech D.'!$M$23:$M$43)</f>
        <v>57</v>
      </c>
      <c r="X23" s="99">
        <f>SUMIF('Rachel Montebello'!$D$23:$D$43,A23,'Rachel Montebello'!$M$23:$M$43)</f>
        <v>0</v>
      </c>
      <c r="Y23" s="123">
        <f t="shared" si="0"/>
        <v>460</v>
      </c>
      <c r="Z23" s="101">
        <f t="shared" si="1"/>
        <v>0.6327372764786795</v>
      </c>
      <c r="AA23" s="102">
        <f aca="true" t="shared" si="3" ref="AA23:AA30">SUM(Y23)</f>
        <v>460</v>
      </c>
      <c r="AB23" s="103">
        <f t="shared" si="2"/>
        <v>0.6327372764786795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16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16</v>
      </c>
      <c r="Z24" s="101">
        <f t="shared" si="1"/>
        <v>0.02200825309491059</v>
      </c>
      <c r="AA24" s="102">
        <f t="shared" si="3"/>
        <v>16</v>
      </c>
      <c r="AB24" s="103">
        <f t="shared" si="2"/>
        <v>0.02200825309491059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81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81</v>
      </c>
      <c r="Z26" s="101">
        <f t="shared" si="1"/>
        <v>0.11141678129298486</v>
      </c>
      <c r="AA26" s="102">
        <f t="shared" si="3"/>
        <v>81</v>
      </c>
      <c r="AB26" s="103">
        <f t="shared" si="2"/>
        <v>0.11141678129298486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1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2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2</v>
      </c>
      <c r="X27" s="99">
        <f>SUMIF('Rachel Montebello'!$D$23:$D$43,A27,'Rachel Montebello'!$M$23:$M$43)</f>
        <v>0</v>
      </c>
      <c r="Y27" s="126">
        <f t="shared" si="0"/>
        <v>5</v>
      </c>
      <c r="Z27" s="101">
        <f>Y27/$Y$31</f>
        <v>0.0068775790921595595</v>
      </c>
      <c r="AA27" s="102">
        <f t="shared" si="3"/>
        <v>5</v>
      </c>
      <c r="AB27" s="103">
        <f t="shared" si="2"/>
        <v>0.0068775790921595595</v>
      </c>
    </row>
    <row r="28" spans="1:28" ht="15.75" customHeight="1">
      <c r="A28" s="104" t="s">
        <v>215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131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0</v>
      </c>
      <c r="C31" s="111">
        <f t="shared" si="4"/>
        <v>13</v>
      </c>
      <c r="D31" s="111">
        <f t="shared" si="4"/>
        <v>0</v>
      </c>
      <c r="E31" s="111">
        <f t="shared" si="4"/>
        <v>94</v>
      </c>
      <c r="F31" s="111">
        <f t="shared" si="4"/>
        <v>128</v>
      </c>
      <c r="G31" s="111">
        <f t="shared" si="4"/>
        <v>25</v>
      </c>
      <c r="H31" s="111">
        <f t="shared" si="4"/>
        <v>27</v>
      </c>
      <c r="I31" s="111">
        <f t="shared" si="4"/>
        <v>4</v>
      </c>
      <c r="J31" s="111">
        <f t="shared" si="4"/>
        <v>53</v>
      </c>
      <c r="K31" s="111">
        <f t="shared" si="4"/>
        <v>45</v>
      </c>
      <c r="L31" s="111">
        <f t="shared" si="4"/>
        <v>9</v>
      </c>
      <c r="M31" s="111">
        <f t="shared" si="4"/>
        <v>16</v>
      </c>
      <c r="N31" s="111">
        <f t="shared" si="4"/>
        <v>10</v>
      </c>
      <c r="O31" s="111">
        <f t="shared" si="4"/>
        <v>1</v>
      </c>
      <c r="P31" s="111">
        <f t="shared" si="4"/>
        <v>3</v>
      </c>
      <c r="Q31" s="111">
        <f t="shared" si="4"/>
        <v>73</v>
      </c>
      <c r="R31" s="111">
        <f t="shared" si="4"/>
        <v>50</v>
      </c>
      <c r="S31" s="111">
        <f t="shared" si="4"/>
        <v>0</v>
      </c>
      <c r="T31" s="111">
        <f aca="true" t="shared" si="5" ref="T31:Y31">SUM(T10:T30)</f>
        <v>8</v>
      </c>
      <c r="U31" s="111">
        <f t="shared" si="5"/>
        <v>0</v>
      </c>
      <c r="V31" s="111">
        <f t="shared" si="5"/>
        <v>92</v>
      </c>
      <c r="W31" s="111">
        <f t="shared" si="5"/>
        <v>71</v>
      </c>
      <c r="X31" s="111">
        <f t="shared" si="5"/>
        <v>5</v>
      </c>
      <c r="Y31" s="112">
        <f t="shared" si="5"/>
        <v>727</v>
      </c>
      <c r="Z31" s="113"/>
      <c r="AA31" s="114"/>
      <c r="AB31" s="115"/>
    </row>
    <row r="32" spans="2:28" ht="13.5" customHeight="1" thickBot="1">
      <c r="B32" s="117">
        <f>B31/Y31</f>
        <v>0</v>
      </c>
      <c r="C32" s="118">
        <f>C31/Y31</f>
        <v>0.017881705639614855</v>
      </c>
      <c r="D32" s="118">
        <f>D31/Y31</f>
        <v>0</v>
      </c>
      <c r="E32" s="118">
        <f>E31/Y31</f>
        <v>0.12929848693259974</v>
      </c>
      <c r="F32" s="118">
        <f>F31/Y31</f>
        <v>0.17606602475928473</v>
      </c>
      <c r="G32" s="118">
        <f>G31/Y31</f>
        <v>0.0343878954607978</v>
      </c>
      <c r="H32" s="118">
        <f>H31/Y31</f>
        <v>0.037138927097661624</v>
      </c>
      <c r="I32" s="118">
        <f>I31/Y31</f>
        <v>0.005502063273727648</v>
      </c>
      <c r="J32" s="118">
        <f>J31/Y31</f>
        <v>0.07290233837689133</v>
      </c>
      <c r="K32" s="118">
        <f>K31/Y31</f>
        <v>0.061898211829436035</v>
      </c>
      <c r="L32" s="118">
        <f>L31/Y31</f>
        <v>0.012379642365887207</v>
      </c>
      <c r="M32" s="118">
        <f>M31/Y31</f>
        <v>0.02200825309491059</v>
      </c>
      <c r="N32" s="118">
        <f>N31/Y31</f>
        <v>0.013755158184319119</v>
      </c>
      <c r="O32" s="118">
        <f>O31/Y31</f>
        <v>0.001375515818431912</v>
      </c>
      <c r="P32" s="118">
        <f>P31/Y31</f>
        <v>0.0041265474552957355</v>
      </c>
      <c r="Q32" s="118">
        <f>Q31/Y31</f>
        <v>0.10041265474552957</v>
      </c>
      <c r="R32" s="118">
        <f>R31/Y31</f>
        <v>0.0687757909215956</v>
      </c>
      <c r="S32" s="118">
        <f>S31/Y31</f>
        <v>0</v>
      </c>
      <c r="T32" s="118">
        <f>T31/Y31</f>
        <v>0.011004126547455296</v>
      </c>
      <c r="U32" s="118">
        <f>U31/Y31</f>
        <v>0</v>
      </c>
      <c r="V32" s="118">
        <f>V31/Y31</f>
        <v>0.1265474552957359</v>
      </c>
      <c r="W32" s="118">
        <f>W31/Y31</f>
        <v>0.09766162310866575</v>
      </c>
      <c r="X32" s="119">
        <f>X31/Y31</f>
        <v>0.0068775790921595595</v>
      </c>
      <c r="Y32" s="115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I39" sqref="I39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132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175</v>
      </c>
      <c r="E27" s="16"/>
      <c r="F27" s="3"/>
      <c r="G27" s="16">
        <f>'[1]Kriminal (Appelli Inferjuri)'!$S$27</f>
        <v>346</v>
      </c>
      <c r="H27" s="3"/>
      <c r="I27" s="17">
        <v>12</v>
      </c>
      <c r="J27" s="3"/>
      <c r="K27" s="17"/>
      <c r="L27" s="3"/>
      <c r="M27" s="17">
        <v>9</v>
      </c>
      <c r="N27" s="3"/>
      <c r="O27" s="17"/>
      <c r="P27" s="3"/>
      <c r="Q27" s="17">
        <v>1</v>
      </c>
      <c r="R27" s="3"/>
      <c r="S27" s="18">
        <f aca="true" t="shared" si="0" ref="S27:S43">IF(ISNUMBER(G27),G27,0)+IF(ISNUMBER(I27),I27,0)-IF(ISNUMBER(M27),M27,0)+IF(ISNUMBER(O27),O27,0)-IF(ISNUMBER(Q27),Q27,0)+IF(ISNUMBER(K27),K27,0)</f>
        <v>348</v>
      </c>
      <c r="T27" s="3"/>
      <c r="U27" s="17"/>
      <c r="V27" s="3"/>
      <c r="W27" s="18">
        <f>IF(ISNUMBER(S27),S27,0)-IF(ISNUMBER(U27),U27,0)</f>
        <v>348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201</v>
      </c>
      <c r="E31" s="16"/>
      <c r="F31" s="3"/>
      <c r="G31" s="16">
        <f>'[1]Kriminal (Appelli Inferjuri)'!$S$31</f>
        <v>77</v>
      </c>
      <c r="H31" s="3"/>
      <c r="I31" s="17">
        <v>8</v>
      </c>
      <c r="J31" s="3"/>
      <c r="K31" s="17"/>
      <c r="L31" s="3"/>
      <c r="M31" s="17">
        <v>24</v>
      </c>
      <c r="N31" s="3"/>
      <c r="O31" s="17">
        <v>1</v>
      </c>
      <c r="P31" s="3"/>
      <c r="Q31" s="17">
        <v>1</v>
      </c>
      <c r="R31" s="3"/>
      <c r="S31" s="18">
        <f t="shared" si="0"/>
        <v>61</v>
      </c>
      <c r="T31" s="3"/>
      <c r="U31" s="17"/>
      <c r="V31" s="3"/>
      <c r="W31" s="18">
        <f>IF(ISNUMBER(S31),S31,0)-IF(ISNUMBER(U31),U31,0)</f>
        <v>61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208</v>
      </c>
      <c r="E33" s="16"/>
      <c r="F33" s="3"/>
      <c r="G33" s="16">
        <f>'[1]Kriminal (Appelli Inferjuri)'!$S$33</f>
        <v>141</v>
      </c>
      <c r="H33" s="3"/>
      <c r="I33" s="17">
        <v>10</v>
      </c>
      <c r="J33" s="3"/>
      <c r="K33" s="17"/>
      <c r="L33" s="3"/>
      <c r="M33" s="17">
        <v>23</v>
      </c>
      <c r="N33" s="3"/>
      <c r="O33" s="17">
        <v>1</v>
      </c>
      <c r="P33" s="3"/>
      <c r="Q33" s="17"/>
      <c r="R33" s="3"/>
      <c r="S33" s="18">
        <f t="shared" si="0"/>
        <v>129</v>
      </c>
      <c r="T33" s="3"/>
      <c r="U33" s="17"/>
      <c r="V33" s="3"/>
      <c r="W33" s="18">
        <f>IF(ISNUMBER(S33),S33,0)-IF(ISNUMBER(U33),U33,0)</f>
        <v>129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174</v>
      </c>
      <c r="E35" s="16"/>
      <c r="F35" s="3"/>
      <c r="G35" s="16">
        <f>'[1]Kriminal (Appelli Inferjuri)'!$S$35</f>
        <v>64</v>
      </c>
      <c r="H35" s="3"/>
      <c r="I35" s="17"/>
      <c r="J35" s="3"/>
      <c r="K35" s="17"/>
      <c r="L35" s="3"/>
      <c r="M35" s="17">
        <v>7</v>
      </c>
      <c r="N35" s="3"/>
      <c r="O35" s="17"/>
      <c r="P35" s="3"/>
      <c r="Q35" s="17"/>
      <c r="R35" s="3"/>
      <c r="S35" s="18">
        <f t="shared" si="0"/>
        <v>57</v>
      </c>
      <c r="T35" s="3"/>
      <c r="U35" s="17"/>
      <c r="V35" s="3"/>
      <c r="W35" s="18">
        <f>IF(ISNUMBER(S35),S35,0)-IF(ISNUMBER(U35),U35,0)</f>
        <v>57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186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213</v>
      </c>
      <c r="E43" s="16"/>
      <c r="F43" s="3"/>
      <c r="G43" s="17">
        <f>'[1]Kriminal (Appelli Inferjuri)'!$S$43</f>
        <v>2</v>
      </c>
      <c r="H43" s="3"/>
      <c r="I43" s="17">
        <v>1</v>
      </c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3</v>
      </c>
      <c r="T43" s="3"/>
      <c r="U43" s="17"/>
      <c r="V43" s="3"/>
      <c r="W43" s="18">
        <f>IF(ISNUMBER(S43),S43,0)-IF(ISNUMBER(U43),U43,0)</f>
        <v>3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647</v>
      </c>
      <c r="H45" s="18"/>
      <c r="I45" s="21">
        <f>SUM(I25:I43)</f>
        <v>31</v>
      </c>
      <c r="J45" s="18"/>
      <c r="K45" s="21">
        <f>SUM(K25:K43)</f>
        <v>0</v>
      </c>
      <c r="L45" s="18"/>
      <c r="M45" s="21">
        <f>SUM(M25:M43)</f>
        <v>63</v>
      </c>
      <c r="N45" s="18"/>
      <c r="O45" s="21">
        <f>SUM(O25:O43)</f>
        <v>2</v>
      </c>
      <c r="P45" s="18"/>
      <c r="Q45" s="21">
        <f>SUM(Q25:Q43)</f>
        <v>2</v>
      </c>
      <c r="R45" s="18"/>
      <c r="S45" s="21">
        <f>SUM(S25:S43)</f>
        <v>615</v>
      </c>
      <c r="T45" s="18"/>
      <c r="U45" s="21">
        <f>SUM(U25:U43)</f>
        <v>0</v>
      </c>
      <c r="V45" s="18"/>
      <c r="W45" s="21">
        <f>SUM(W25:W43)</f>
        <v>615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166</v>
      </c>
      <c r="C9" s="67" t="s">
        <v>127</v>
      </c>
      <c r="D9" s="67"/>
      <c r="E9" s="67" t="s">
        <v>197</v>
      </c>
      <c r="F9" s="68" t="s">
        <v>181</v>
      </c>
      <c r="G9" s="68" t="s">
        <v>184</v>
      </c>
      <c r="H9" s="67" t="s">
        <v>68</v>
      </c>
      <c r="I9" s="67" t="s">
        <v>149</v>
      </c>
      <c r="J9" s="67" t="str">
        <f>'Introdotti(Mag-Malta)'!J9</f>
        <v>Nadine Lia</v>
      </c>
      <c r="K9" s="67" t="s">
        <v>200</v>
      </c>
      <c r="L9" s="67" t="s">
        <v>145</v>
      </c>
      <c r="M9" s="67" t="s">
        <v>169</v>
      </c>
      <c r="N9" s="67" t="s">
        <v>69</v>
      </c>
      <c r="O9" s="67" t="s">
        <v>150</v>
      </c>
      <c r="P9" s="67" t="s">
        <v>170</v>
      </c>
      <c r="Q9" s="67" t="s">
        <v>126</v>
      </c>
      <c r="R9" s="67" t="str">
        <f>'Introdotti(Mag-Malta)'!R9</f>
        <v>Victor George Axiaq</v>
      </c>
      <c r="S9" s="67"/>
      <c r="T9" s="67" t="s">
        <v>152</v>
      </c>
      <c r="U9" s="69"/>
      <c r="V9" s="69" t="s">
        <v>159</v>
      </c>
      <c r="W9" s="70" t="s">
        <v>178</v>
      </c>
      <c r="X9" s="71" t="s">
        <v>199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221</v>
      </c>
      <c r="C10" s="78">
        <f>SUMIF('Vella G.'!$D$23:$D$43,A10,'Vella G.'!$S$23:$S$43)</f>
        <v>1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2</v>
      </c>
      <c r="J10" s="78">
        <f>SUMIF('Nadine Lia'!$D$23:$D$43,A10,'Nadine Lia'!$S$23:$S$43)</f>
        <v>1</v>
      </c>
      <c r="K10" s="78">
        <f>SUMIF('Simone Grech'!$D$23:$D$43,A10,'Simone Grech'!$S$23:$S$43)</f>
        <v>12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102</v>
      </c>
      <c r="O10" s="78">
        <f>SUMIF('Farrugia I.'!$D$23:$D$43,A10,'Farrugia I.'!$S$23:$S$43)</f>
        <v>0</v>
      </c>
      <c r="P10" s="78">
        <f>SUMIF('M. Vella'!$D$23:$D$43,A10,'M. Vella'!$S$23:$S$43)</f>
        <v>2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6</v>
      </c>
      <c r="S10" s="78">
        <f>SUMIF('mag. 3'!$D$23:$D$43,A10,'mag. 3'!$S$23:$S$43)</f>
        <v>0</v>
      </c>
      <c r="T10" s="78">
        <f>SUMIF('Galea Sciberras N.'!$D$23:$D$43,A10,'Galea Sciberras N.'!$S$23:$S$43)</f>
        <v>763</v>
      </c>
      <c r="U10" s="78">
        <f>SUMIF('Bugeja A.'!$D$23:$D$43,A10,'Bugeja A.'!$S$23:$S$43)</f>
        <v>0</v>
      </c>
      <c r="V10" s="78">
        <f>SUMIF('Galea C.'!$D$23:$D$43,A10,'Galea C.'!$S$23:$S$43)</f>
        <v>2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0</v>
      </c>
      <c r="Y10" s="80">
        <f aca="true" t="shared" si="0" ref="Y10:Y30">SUM(B10:X10)</f>
        <v>1112</v>
      </c>
      <c r="Z10" s="81">
        <f aca="true" t="shared" si="1" ref="Z10:Z26">Y10/$Y$31</f>
        <v>0.06900831575027926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53</v>
      </c>
      <c r="C11" s="79">
        <f>SUMIF('Vella G.'!$D$23:$D$43,A11,'Vella G.'!$S$23:$S$43)</f>
        <v>54</v>
      </c>
      <c r="D11" s="79">
        <f>SUMIF('Depasquale F.'!$D$23:$D$43,A11,'Depasquale F.'!$S$23:$S$43)</f>
        <v>0</v>
      </c>
      <c r="E11" s="79">
        <f>SUMIF('Astrid-May Grima'!$D$23:$D$43,A11,'Astrid-May Grima'!$S$23:$S$43)</f>
        <v>135</v>
      </c>
      <c r="F11" s="79">
        <f>SUMIF('Farrugia Frendo C.'!$D$23:$D$43,A11,'Farrugia Frendo C.'!$S$23:$S$43)</f>
        <v>188</v>
      </c>
      <c r="G11" s="79">
        <f>SUMIF('Micallef Stafrace Y.'!$D$23:$D$43,A11,'Micallef Stafrace Y.'!$S$23:$S$43)</f>
        <v>87</v>
      </c>
      <c r="H11" s="79">
        <f>SUMIF('Demicoli A.'!$D$23:$D$43,A11,'Demicoli A.'!$S$23:$S$43)</f>
        <v>160</v>
      </c>
      <c r="I11" s="79">
        <f>SUMIF('Farrugia M.'!$D$23:$D$43,A11,'Farrugia M.'!$S$23:$S$43)</f>
        <v>179</v>
      </c>
      <c r="J11" s="79">
        <f>SUMIF('Nadine Lia'!$D$23:$D$43,A11,'Nadine Lia'!$S$23:$S$43)</f>
        <v>148</v>
      </c>
      <c r="K11" s="79">
        <f>SUMIF('Simone Grech'!$D$23:$D$43,A11,'Simone Grech'!$S$23:$S$43)</f>
        <v>37</v>
      </c>
      <c r="L11" s="79">
        <f>SUMIF('Camilleri N.'!$D$23:$D$43,A11,'Camilleri N.'!$S$23:$S$43)</f>
        <v>257</v>
      </c>
      <c r="M11" s="79">
        <f>SUMIF('J. Mifsud'!$D$23:$D$43,A11,'J. Mifsud'!$S$23:$S$43)</f>
        <v>57</v>
      </c>
      <c r="N11" s="79">
        <f>SUMIF('Clarke D.'!$D$23:$D$43,A11,'Clarke D.'!$S$23:$S$43)</f>
        <v>111</v>
      </c>
      <c r="O11" s="79">
        <f>SUMIF('Farrugia I.'!$D$23:$D$43,A11,'Farrugia I.'!$S$23:$S$43)</f>
        <v>128</v>
      </c>
      <c r="P11" s="79">
        <f>SUMIF('M. Vella'!$D$23:$D$43,A11,'M. Vella'!$S$23:$S$43)</f>
        <v>130</v>
      </c>
      <c r="Q11" s="79">
        <f>SUMIF('Stafrace Zammit C.'!$D$23:$D$43,A11,'Stafrace Zammit C.'!$S$23:$S$43)</f>
        <v>277</v>
      </c>
      <c r="R11" s="79">
        <f>SUMIF('Victor George Axiaq'!$D$23:$D$43,A11,'Victor George Axiaq'!$S$23:$S$43)</f>
        <v>4</v>
      </c>
      <c r="S11" s="79">
        <f>SUMIF('mag. 3'!$D$23:$D$43,A11,'mag. 3'!$S$23:$S$43)</f>
        <v>0</v>
      </c>
      <c r="T11" s="79">
        <f>SUMIF('Galea Sciberras N.'!$D$23:$D$43,A11,'Galea Sciberras N.'!$S$23:$S$43)</f>
        <v>24</v>
      </c>
      <c r="U11" s="79">
        <f>SUMIF('Bugeja A.'!$D$23:$D$43,A11,'Bugeja A.'!$S$23:$S$43)</f>
        <v>0</v>
      </c>
      <c r="V11" s="79">
        <f>SUMIF('Galea C.'!$D$23:$D$43,A11,'Galea C.'!$S$23:$S$43)</f>
        <v>7</v>
      </c>
      <c r="W11" s="79">
        <f>SUMIF('Frendo Dimech D.'!$D$23:$D$43,A11,'Frendo Dimech D.'!$S$23:$S$43)</f>
        <v>76</v>
      </c>
      <c r="X11" s="79">
        <f>SUMIF('Rachel Montebello'!$D$23:$D$43,A11,'Rachel Montebello'!$S$23:$S$43)</f>
        <v>186</v>
      </c>
      <c r="Y11" s="86">
        <f t="shared" si="0"/>
        <v>2298</v>
      </c>
      <c r="Z11" s="87">
        <f t="shared" si="1"/>
        <v>0.14260891150552316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55</v>
      </c>
      <c r="C12" s="92">
        <f>SUMIF('Vella G.'!$D$23:$D$43,A12,'Vella G.'!$S$23:$S$43)</f>
        <v>169</v>
      </c>
      <c r="D12" s="92">
        <f>SUMIF('Depasquale F.'!$D$23:$D$43,A12,'Depasquale F.'!$S$23:$S$43)</f>
        <v>0</v>
      </c>
      <c r="E12" s="92">
        <f>SUMIF('Astrid-May Grima'!$D$23:$D$43,A12,'Astrid-May Grima'!$S$23:$S$43)</f>
        <v>114</v>
      </c>
      <c r="F12" s="92">
        <f>SUMIF('Farrugia Frendo C.'!$D$23:$D$43,A12,'Farrugia Frendo C.'!$S$23:$S$43)</f>
        <v>58</v>
      </c>
      <c r="G12" s="92">
        <f>SUMIF('Micallef Stafrace Y.'!$D$23:$D$43,A12,'Micallef Stafrace Y.'!$S$23:$S$43)</f>
        <v>54</v>
      </c>
      <c r="H12" s="92">
        <f>SUMIF('Demicoli A.'!$D$23:$D$43,A12,'Demicoli A.'!$S$23:$S$43)</f>
        <v>50</v>
      </c>
      <c r="I12" s="92">
        <f>SUMIF('Farrugia M.'!$D$23:$D$43,A12,'Farrugia M.'!$S$23:$S$43)</f>
        <v>40</v>
      </c>
      <c r="J12" s="92">
        <f>SUMIF('Nadine Lia'!$D$23:$D$43,A12,'Nadine Lia'!$S$23:$S$43)</f>
        <v>63</v>
      </c>
      <c r="K12" s="92">
        <f>SUMIF('Simone Grech'!$D$23:$D$43,A12,'Simone Grech'!$S$23:$S$43)</f>
        <v>17</v>
      </c>
      <c r="L12" s="92">
        <f>SUMIF('Camilleri N.'!$D$23:$D$43,A12,'Camilleri N.'!$S$23:$S$43)</f>
        <v>10</v>
      </c>
      <c r="M12" s="92">
        <f>SUMIF('J. Mifsud'!$D$23:$D$43,A12,'J. Mifsud'!$S$23:$S$43)</f>
        <v>26</v>
      </c>
      <c r="N12" s="92">
        <f>SUMIF('Clarke D.'!$D$23:$D$43,A12,'Clarke D.'!$S$23:$S$43)</f>
        <v>118</v>
      </c>
      <c r="O12" s="92">
        <f>SUMIF('Farrugia I.'!$D$23:$D$43,A12,'Farrugia I.'!$S$23:$S$43)</f>
        <v>137</v>
      </c>
      <c r="P12" s="92">
        <f>SUMIF('M. Vella'!$D$23:$D$43,A12,'M. Vella'!$S$23:$S$43)</f>
        <v>69</v>
      </c>
      <c r="Q12" s="92">
        <f>SUMIF('Stafrace Zammit C.'!$D$23:$D$43,A12,'Stafrace Zammit C.'!$S$23:$S$43)</f>
        <v>82</v>
      </c>
      <c r="R12" s="92">
        <f>SUMIF('Victor George Axiaq'!$D$23:$D$43,A12,'Victor George Axiaq'!$S$23:$S$43)</f>
        <v>89</v>
      </c>
      <c r="S12" s="92">
        <f>SUMIF('mag. 3'!$D$23:$D$43,A12,'mag. 3'!$S$23:$S$43)</f>
        <v>0</v>
      </c>
      <c r="T12" s="92">
        <f>SUMIF('Galea Sciberras N.'!$D$23:$D$43,A12,'Galea Sciberras N.'!$S$23:$S$43)</f>
        <v>135</v>
      </c>
      <c r="U12" s="92">
        <f>SUMIF('Bugeja A.'!$D$23:$D$43,A12,'Bugeja A.'!$S$23:$S$43)</f>
        <v>0</v>
      </c>
      <c r="V12" s="92">
        <f>SUMIF('Galea C.'!$D$23:$D$43,A12,'Galea C.'!$S$23:$S$43)</f>
        <v>21</v>
      </c>
      <c r="W12" s="92">
        <f>SUMIF('Frendo Dimech D.'!$D$23:$D$43,A12,'Frendo Dimech D.'!$S$23:$S$43)</f>
        <v>7</v>
      </c>
      <c r="X12" s="93">
        <f>SUMIF('Rachel Montebello'!$D$23:$D$43,A12,'Rachel Montebello'!$S$23:$S$43)</f>
        <v>76</v>
      </c>
      <c r="Y12" s="94">
        <f t="shared" si="0"/>
        <v>1390</v>
      </c>
      <c r="Z12" s="95">
        <f t="shared" si="1"/>
        <v>0.08626039468784907</v>
      </c>
      <c r="AA12" s="96">
        <f>SUM(Y10:Y12)</f>
        <v>4800</v>
      </c>
      <c r="AB12" s="97">
        <f>AA12/$Y$31</f>
        <v>0.29787762194365147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42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47</v>
      </c>
      <c r="Z13" s="81">
        <f t="shared" si="1"/>
        <v>0.0029167183815315876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0.0011790989201936205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1338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1378</v>
      </c>
      <c r="Z15" s="95">
        <f t="shared" si="1"/>
        <v>0.08551570063298995</v>
      </c>
      <c r="AA15" s="96">
        <f>SUM(Y13:Y15)</f>
        <v>1444</v>
      </c>
      <c r="AB15" s="97">
        <f>AA15/$Y$31</f>
        <v>0.08961151793471515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105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1</v>
      </c>
      <c r="Y16" s="80">
        <f t="shared" si="0"/>
        <v>106</v>
      </c>
      <c r="Z16" s="81">
        <f t="shared" si="1"/>
        <v>0.006578130817922303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0.007074593521161723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1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115</v>
      </c>
      <c r="Z18" s="87">
        <f t="shared" si="1"/>
        <v>0.0071366513590666505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529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530</v>
      </c>
      <c r="Z19" s="87">
        <f t="shared" si="1"/>
        <v>0.03289065408961152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0.00037234702742956435</v>
      </c>
      <c r="AA20" s="96">
        <f>SUM(Y16:Y20)</f>
        <v>871</v>
      </c>
      <c r="AB20" s="97">
        <f>AA20/$Y$31</f>
        <v>0.05405237681519176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1525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1568</v>
      </c>
      <c r="Z21" s="81">
        <f t="shared" si="1"/>
        <v>0.09730668983492616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7</v>
      </c>
      <c r="G22" s="92">
        <f>SUMIF('Micallef Stafrace Y.'!$D$23:$D$43,A22,'Micallef Stafrace Y.'!$S$23:$S$43)</f>
        <v>353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28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26</v>
      </c>
      <c r="R22" s="92">
        <f>SUMIF('Victor George Axiaq'!$D$23:$D$43,A22,'Victor George Axiaq'!$S$23:$S$43)</f>
        <v>30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451</v>
      </c>
      <c r="Z22" s="95">
        <f t="shared" si="1"/>
        <v>0.027988084895122254</v>
      </c>
      <c r="AA22" s="96">
        <f>SUM(Y21:Y22)</f>
        <v>2019</v>
      </c>
      <c r="AB22" s="97">
        <f aca="true" t="shared" si="2" ref="AB22:AB30">AA22/$Y$31</f>
        <v>0.1252947747300484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1066</v>
      </c>
      <c r="G23" s="99">
        <f>SUMIF('Micallef Stafrace Y.'!$D$23:$D$43,A23,'Micallef Stafrace Y.'!$S$23:$S$43)</f>
        <v>53</v>
      </c>
      <c r="H23" s="99">
        <f>SUMIF('Demicoli A.'!$D$23:$D$43,A23,'Demicoli A.'!$S$23:$S$43)</f>
        <v>235</v>
      </c>
      <c r="I23" s="99">
        <f>SUMIF('Farrugia M.'!$D$23:$D$43,A23,'Farrugia M.'!$S$23:$S$43)</f>
        <v>0</v>
      </c>
      <c r="J23" s="99">
        <f>SUMIF('Nadine Lia'!$D$23:$D$43,A23,'Nadine Lia'!$S$23:$S$43)</f>
        <v>324</v>
      </c>
      <c r="K23" s="99">
        <f>SUMIF('Simone Grech'!$D$23:$D$43,A23,'Simone Grech'!$S$23:$S$43)</f>
        <v>391</v>
      </c>
      <c r="L23" s="99">
        <f>SUMIF('Camilleri N.'!$D$23:$D$43,A23,'Camilleri N.'!$S$23:$S$43)</f>
        <v>0</v>
      </c>
      <c r="M23" s="99">
        <f>SUMIF('J. Mifsud'!$D$23:$D$43,A23,'J. Mifsud'!$S$23:$S$43)</f>
        <v>93</v>
      </c>
      <c r="N23" s="99">
        <f>SUMIF('Clarke D.'!$D$23:$D$43,A23,'Clarke D.'!$S$23:$S$43)</f>
        <v>5</v>
      </c>
      <c r="O23" s="99">
        <f>SUMIF('Farrugia I.'!$D$23:$D$43,A23,'Farrugia I.'!$S$23:$S$43)</f>
        <v>285</v>
      </c>
      <c r="P23" s="99">
        <f>SUMIF('M. Vella'!$D$23:$D$43,A23,'M. Vella'!$S$23:$S$43)</f>
        <v>40</v>
      </c>
      <c r="Q23" s="99">
        <f>SUMIF('Stafrace Zammit C.'!$D$23:$D$43,A23,'Stafrace Zammit C.'!$S$23:$S$43)</f>
        <v>632</v>
      </c>
      <c r="R23" s="99">
        <f>SUMIF('Victor George Axiaq'!$D$23:$D$43,A23,'Victor George Axiaq'!$S$23:$S$43)</f>
        <v>460</v>
      </c>
      <c r="S23" s="99">
        <f>SUMIF('mag. 3'!$D$23:$D$43,A23,'mag. 3'!$S$23:$S$43)</f>
        <v>0</v>
      </c>
      <c r="T23" s="99">
        <f>SUMIF('Galea Sciberras N.'!$D$23:$D$43,A23,'Galea Sciberras N.'!$S$23:$S$43)</f>
        <v>41</v>
      </c>
      <c r="U23" s="99">
        <f>SUMIF('Bugeja A.'!$D$23:$D$43,A23,'Bugeja A.'!$S$23:$S$43)</f>
        <v>0</v>
      </c>
      <c r="V23" s="99">
        <f>SUMIF('Galea C.'!$D$23:$D$43,A23,'Galea C.'!$S$23:$S$43)</f>
        <v>280</v>
      </c>
      <c r="W23" s="99">
        <f>SUMIF('Frendo Dimech D.'!$D$23:$D$43,A23,'Frendo Dimech D.'!$S$23:$S$43)</f>
        <v>58</v>
      </c>
      <c r="X23" s="100">
        <f>SUMIF('Rachel Montebello'!$D$23:$D$43,A23,'Rachel Montebello'!$S$23:$S$43)</f>
        <v>32</v>
      </c>
      <c r="Y23" s="80">
        <f t="shared" si="0"/>
        <v>4022</v>
      </c>
      <c r="Z23" s="101">
        <f t="shared" si="1"/>
        <v>0.24959662405361796</v>
      </c>
      <c r="AA23" s="102">
        <f aca="true" t="shared" si="3" ref="AA23:AA30">SUM(Y23)</f>
        <v>4022</v>
      </c>
      <c r="AB23" s="103">
        <f t="shared" si="2"/>
        <v>0.24959662405361796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26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5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31</v>
      </c>
      <c r="Z24" s="101">
        <f t="shared" si="1"/>
        <v>0.0019237929750527492</v>
      </c>
      <c r="AA24" s="102">
        <f t="shared" si="3"/>
        <v>31</v>
      </c>
      <c r="AB24" s="103">
        <f t="shared" si="2"/>
        <v>0.0019237929750527492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639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640</v>
      </c>
      <c r="Z25" s="101">
        <f t="shared" si="1"/>
        <v>0.03971701625915353</v>
      </c>
      <c r="AA25" s="102">
        <f t="shared" si="3"/>
        <v>640</v>
      </c>
      <c r="AB25" s="103">
        <f t="shared" si="2"/>
        <v>0.03971701625915353</v>
      </c>
    </row>
    <row r="26" spans="1:28" ht="15.75" customHeight="1">
      <c r="A26" s="76" t="s">
        <v>64</v>
      </c>
      <c r="B26" s="98">
        <f>SUMIF('J. Demicoli'!$D$23:$D$43,A26,'J. Demicoli'!$S$23:$S$43)</f>
        <v>2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1647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0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1649</v>
      </c>
      <c r="Z26" s="101">
        <f t="shared" si="1"/>
        <v>0.10233337470522527</v>
      </c>
      <c r="AA26" s="102">
        <f t="shared" si="3"/>
        <v>1649</v>
      </c>
      <c r="AB26" s="103">
        <f t="shared" si="2"/>
        <v>0.10233337470522527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1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5</v>
      </c>
      <c r="X27" s="100">
        <f>SUMIF('Rachel Montebello'!$D$23:$D$43,A27,'Rachel Montebello'!$S$23:$S$43)</f>
        <v>0</v>
      </c>
      <c r="Y27" s="105">
        <f t="shared" si="0"/>
        <v>6</v>
      </c>
      <c r="Z27" s="101">
        <f>Y27/$Y$31</f>
        <v>0.00037234702742956435</v>
      </c>
      <c r="AA27" s="102">
        <f t="shared" si="3"/>
        <v>6</v>
      </c>
      <c r="AB27" s="103">
        <f t="shared" si="2"/>
        <v>0.00037234702742956435</v>
      </c>
    </row>
    <row r="28" spans="1:28" ht="15.75" customHeight="1">
      <c r="A28" s="104" t="s">
        <v>215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130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1</v>
      </c>
      <c r="Y29" s="105">
        <f t="shared" si="0"/>
        <v>2</v>
      </c>
      <c r="Z29" s="106">
        <f>Y29/$Y$31</f>
        <v>0.00012411567580985477</v>
      </c>
      <c r="AA29" s="102">
        <f t="shared" si="3"/>
        <v>2</v>
      </c>
      <c r="AB29" s="103">
        <f t="shared" si="2"/>
        <v>0.00012411567580985477</v>
      </c>
    </row>
    <row r="30" spans="1:28" ht="15.75" customHeight="1" thickBot="1">
      <c r="A30" s="107" t="s">
        <v>131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0.03909643788010426</v>
      </c>
      <c r="AA30" s="102">
        <f t="shared" si="3"/>
        <v>630</v>
      </c>
      <c r="AB30" s="103">
        <f t="shared" si="2"/>
        <v>0.03909643788010426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358</v>
      </c>
      <c r="C31" s="111">
        <f t="shared" si="4"/>
        <v>224</v>
      </c>
      <c r="D31" s="111">
        <f t="shared" si="4"/>
        <v>0</v>
      </c>
      <c r="E31" s="111">
        <f t="shared" si="4"/>
        <v>3064</v>
      </c>
      <c r="F31" s="111">
        <f t="shared" si="4"/>
        <v>1319</v>
      </c>
      <c r="G31" s="111">
        <f t="shared" si="4"/>
        <v>1911</v>
      </c>
      <c r="H31" s="111">
        <f t="shared" si="4"/>
        <v>445</v>
      </c>
      <c r="I31" s="111">
        <f t="shared" si="4"/>
        <v>221</v>
      </c>
      <c r="J31" s="111">
        <f t="shared" si="4"/>
        <v>542</v>
      </c>
      <c r="K31" s="111">
        <f t="shared" si="4"/>
        <v>485</v>
      </c>
      <c r="L31" s="111">
        <f t="shared" si="4"/>
        <v>267</v>
      </c>
      <c r="M31" s="111">
        <f t="shared" si="4"/>
        <v>176</v>
      </c>
      <c r="N31" s="111">
        <f t="shared" si="4"/>
        <v>424</v>
      </c>
      <c r="O31" s="111">
        <f t="shared" si="4"/>
        <v>1391</v>
      </c>
      <c r="P31" s="111">
        <f t="shared" si="4"/>
        <v>297</v>
      </c>
      <c r="Q31" s="111">
        <f t="shared" si="4"/>
        <v>1125</v>
      </c>
      <c r="R31" s="111">
        <f t="shared" si="4"/>
        <v>2115</v>
      </c>
      <c r="S31" s="111">
        <f t="shared" si="4"/>
        <v>0</v>
      </c>
      <c r="T31" s="111">
        <f t="shared" si="4"/>
        <v>963</v>
      </c>
      <c r="U31" s="111">
        <f t="shared" si="4"/>
        <v>0</v>
      </c>
      <c r="V31" s="111">
        <f t="shared" si="4"/>
        <v>310</v>
      </c>
      <c r="W31" s="111">
        <f t="shared" si="4"/>
        <v>155</v>
      </c>
      <c r="X31" s="111">
        <f>SUM(X10:X30)</f>
        <v>322</v>
      </c>
      <c r="Y31" s="112">
        <f t="shared" si="4"/>
        <v>16114</v>
      </c>
      <c r="Z31" s="113"/>
      <c r="AA31" s="114"/>
      <c r="AB31" s="115"/>
    </row>
    <row r="32" spans="2:28" ht="13.5" customHeight="1" thickBot="1">
      <c r="B32" s="117">
        <f>B31/Y31</f>
        <v>0.022216705969964005</v>
      </c>
      <c r="C32" s="118">
        <f>C31/Y31</f>
        <v>0.013900955690703735</v>
      </c>
      <c r="D32" s="118">
        <f>D31/Y31</f>
        <v>0</v>
      </c>
      <c r="E32" s="118">
        <f>E31/Y31</f>
        <v>0.19014521534069753</v>
      </c>
      <c r="F32" s="118">
        <f>F31/Y31</f>
        <v>0.08185428819659923</v>
      </c>
      <c r="G32" s="118">
        <f>G31/Y31</f>
        <v>0.11859252823631625</v>
      </c>
      <c r="H32" s="118">
        <f>H31/Y31</f>
        <v>0.02761573786769269</v>
      </c>
      <c r="I32" s="118">
        <f>I31/Y31</f>
        <v>0.013714782176988953</v>
      </c>
      <c r="J32" s="118">
        <f>J31/Y31</f>
        <v>0.033635348144470646</v>
      </c>
      <c r="K32" s="118">
        <f>K31/Y31</f>
        <v>0.030098051383889785</v>
      </c>
      <c r="L32" s="118">
        <f>L31/Y31</f>
        <v>0.016569442720615613</v>
      </c>
      <c r="M32" s="118">
        <f>M31/Y31</f>
        <v>0.01092217947126722</v>
      </c>
      <c r="N32" s="118">
        <f>N31/Y31</f>
        <v>0.026312523271689214</v>
      </c>
      <c r="O32" s="118">
        <f>O31/Y31</f>
        <v>0.086322452525754</v>
      </c>
      <c r="P32" s="118">
        <f>P31/Y31</f>
        <v>0.018431177857763437</v>
      </c>
      <c r="Q32" s="118">
        <f>Q31/Y31</f>
        <v>0.06981506764304332</v>
      </c>
      <c r="R32" s="118">
        <f>R31/Y31</f>
        <v>0.13125232716892143</v>
      </c>
      <c r="S32" s="118">
        <f>S31/Y31</f>
        <v>0</v>
      </c>
      <c r="T32" s="118">
        <f>T31/Y31</f>
        <v>0.05976169790244508</v>
      </c>
      <c r="U32" s="118">
        <f>U31/Y31</f>
        <v>0</v>
      </c>
      <c r="V32" s="118">
        <f>V31/Y31</f>
        <v>0.01923792975052749</v>
      </c>
      <c r="W32" s="118">
        <f>W31/Y31</f>
        <v>0.009618964875263746</v>
      </c>
      <c r="X32" s="119">
        <f>X31/Y31</f>
        <v>0.01998262380538662</v>
      </c>
      <c r="Y32" s="113"/>
      <c r="Z32" s="120"/>
      <c r="AA32" s="120"/>
      <c r="AB32" s="120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212</v>
      </c>
      <c r="H23" s="3"/>
      <c r="I23" s="38">
        <v>9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221</v>
      </c>
      <c r="T23" s="3"/>
      <c r="U23" s="38"/>
      <c r="V23" s="3"/>
      <c r="W23" s="18">
        <f>IF(ISNUMBER(S23),S23,0)-IF(ISNUMBER(U23),U23,0)</f>
        <v>221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53</v>
      </c>
      <c r="T24" s="3"/>
      <c r="U24" s="39"/>
      <c r="V24" s="3"/>
      <c r="W24" s="18">
        <f aca="true" t="shared" si="0" ref="W24:W39">IF(ISNUMBER(S24),S24,0)-IF(ISNUMBER(U24),U24,0)</f>
        <v>53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51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55</v>
      </c>
      <c r="T25" s="3"/>
      <c r="U25" s="39"/>
      <c r="V25" s="3"/>
      <c r="W25" s="18">
        <f t="shared" si="0"/>
        <v>55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2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345</v>
      </c>
      <c r="H45" s="18"/>
      <c r="I45" s="21">
        <f>SUM(I23:I43)</f>
        <v>13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358</v>
      </c>
      <c r="T45" s="18"/>
      <c r="U45" s="21">
        <f>SUM(U23:U43)</f>
        <v>0</v>
      </c>
      <c r="V45" s="18"/>
      <c r="W45" s="21">
        <f>SUM(W23:W43)</f>
        <v>358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1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53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54</v>
      </c>
      <c r="T24" s="3"/>
      <c r="U24" s="39">
        <v>4</v>
      </c>
      <c r="V24" s="3"/>
      <c r="W24" s="18">
        <f aca="true" t="shared" si="0" ref="W24:W39">IF(ISNUMBER(S24),S24,0)-IF(ISNUMBER(U24),U24,0)</f>
        <v>50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174</v>
      </c>
      <c r="H25" s="3"/>
      <c r="I25" s="39">
        <v>3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169</v>
      </c>
      <c r="T25" s="3"/>
      <c r="U25" s="39"/>
      <c r="V25" s="3"/>
      <c r="W25" s="18">
        <f t="shared" si="0"/>
        <v>169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228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224</v>
      </c>
      <c r="T45" s="18"/>
      <c r="U45" s="21">
        <f>SUM(U23:U43)</f>
        <v>4</v>
      </c>
      <c r="V45" s="18"/>
      <c r="W45" s="21">
        <f>SUM(W23:W43)</f>
        <v>220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1">
      <selection activeCell="I39" sqref="I39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191</v>
      </c>
      <c r="H24" s="3"/>
      <c r="I24" s="39">
        <v>2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188</v>
      </c>
      <c r="T24" s="3"/>
      <c r="U24" s="39">
        <v>51</v>
      </c>
      <c r="V24" s="3"/>
      <c r="W24" s="18">
        <f aca="true" t="shared" si="0" ref="W24:W39">IF(ISNUMBER(S24),S24,0)-IF(ISNUMBER(U24),U24,0)</f>
        <v>137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56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58</v>
      </c>
      <c r="T25" s="3"/>
      <c r="U25" s="39"/>
      <c r="V25" s="3"/>
      <c r="W25" s="18">
        <f t="shared" si="0"/>
        <v>58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/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1069</v>
      </c>
      <c r="H36" s="3"/>
      <c r="I36" s="39">
        <v>120</v>
      </c>
      <c r="J36" s="3"/>
      <c r="K36" s="39"/>
      <c r="L36" s="3"/>
      <c r="M36" s="39">
        <v>123</v>
      </c>
      <c r="N36" s="3"/>
      <c r="O36" s="39"/>
      <c r="P36" s="3"/>
      <c r="Q36" s="39"/>
      <c r="R36" s="3"/>
      <c r="S36" s="18">
        <f t="shared" si="1"/>
        <v>1066</v>
      </c>
      <c r="T36" s="3"/>
      <c r="U36" s="39">
        <v>19</v>
      </c>
      <c r="V36" s="3"/>
      <c r="W36" s="18">
        <f>IF(ISNUMBER(S36),S36,0)-IF(ISNUMBER(U36),U36,0)</f>
        <v>1047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1323</v>
      </c>
      <c r="H45" s="18"/>
      <c r="I45" s="21">
        <f>SUM(I22:I43)</f>
        <v>124</v>
      </c>
      <c r="J45" s="18"/>
      <c r="K45" s="21">
        <f>SUM(K23:K43)</f>
        <v>0</v>
      </c>
      <c r="L45" s="18"/>
      <c r="M45" s="21">
        <f>SUM(M22:M43)</f>
        <v>128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1319</v>
      </c>
      <c r="T45" s="18"/>
      <c r="U45" s="21">
        <f>SUM(U22:U43)</f>
        <v>70</v>
      </c>
      <c r="V45" s="18"/>
      <c r="W45" s="21">
        <f>SUM(W22:W43)</f>
        <v>1249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5">
      <selection activeCell="I39" sqref="I39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2021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132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133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144</v>
      </c>
      <c r="H24" s="3"/>
      <c r="I24" s="39">
        <v>1</v>
      </c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135</v>
      </c>
      <c r="T24" s="3"/>
      <c r="U24" s="39">
        <v>3</v>
      </c>
      <c r="V24" s="3"/>
      <c r="W24" s="18">
        <f aca="true" t="shared" si="0" ref="W24:W39">IF(ISNUMBER(S24),S24,0)-IF(ISNUMBER(U24),U24,0)</f>
        <v>132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114</v>
      </c>
      <c r="H25" s="3"/>
      <c r="I25" s="39">
        <v>3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114</v>
      </c>
      <c r="T25" s="3"/>
      <c r="U25" s="39"/>
      <c r="V25" s="3"/>
      <c r="W25" s="18">
        <f t="shared" si="0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529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529</v>
      </c>
      <c r="T32" s="3"/>
      <c r="U32" s="39"/>
      <c r="V32" s="3"/>
      <c r="W32" s="18">
        <f t="shared" si="0"/>
        <v>529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620</v>
      </c>
      <c r="H38" s="3"/>
      <c r="I38" s="39">
        <v>19</v>
      </c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639</v>
      </c>
      <c r="T38" s="3"/>
      <c r="U38" s="39"/>
      <c r="V38" s="3"/>
      <c r="W38" s="18">
        <f>IF(ISNUMBER(S38),S38,0)-IF(ISNUMBER(U38),U38,0)</f>
        <v>639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1636</v>
      </c>
      <c r="H39" s="3"/>
      <c r="I39" s="39">
        <v>92</v>
      </c>
      <c r="J39" s="3"/>
      <c r="K39" s="39"/>
      <c r="L39" s="3"/>
      <c r="M39" s="39">
        <v>81</v>
      </c>
      <c r="N39" s="3"/>
      <c r="O39" s="39"/>
      <c r="P39" s="3"/>
      <c r="Q39" s="39"/>
      <c r="R39" s="3"/>
      <c r="S39" s="18">
        <f t="shared" si="1"/>
        <v>1647</v>
      </c>
      <c r="T39" s="3"/>
      <c r="U39" s="39"/>
      <c r="V39" s="3"/>
      <c r="W39" s="18">
        <f t="shared" si="0"/>
        <v>1647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215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130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131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3043</v>
      </c>
      <c r="H45" s="18"/>
      <c r="I45" s="21">
        <f>SUM(I22:I43)</f>
        <v>115</v>
      </c>
      <c r="J45" s="18"/>
      <c r="K45" s="21">
        <f>SUM(K23:K43)</f>
        <v>0</v>
      </c>
      <c r="L45" s="18"/>
      <c r="M45" s="21">
        <f>SUM(M22:M43)</f>
        <v>94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3064</v>
      </c>
      <c r="T45" s="18"/>
      <c r="U45" s="21">
        <f>SUM(U22:U43)</f>
        <v>3</v>
      </c>
      <c r="V45" s="18"/>
      <c r="W45" s="21">
        <f>SUM(W22:W43)</f>
        <v>3061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2021-04-28T05:48:21Z</cp:lastPrinted>
  <dcterms:created xsi:type="dcterms:W3CDTF">2001-09-20T13:22:09Z</dcterms:created>
  <dcterms:modified xsi:type="dcterms:W3CDTF">2021-05-19T10:10:59Z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2021-05-24T00:00:00Z</vt:lpwstr>
  </property>
  <property fmtid="{D5CDD505-2E9C-101B-9397-08002B2CF9AE}" pid="5" name="Mon">
    <vt:lpwstr>February</vt:lpwstr>
  </property>
  <property fmtid="{D5CDD505-2E9C-101B-9397-08002B2CF9AE}" pid="6" name="Count">
    <vt:lpwstr>Malta</vt:lpwstr>
  </property>
</Properties>
</file>