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bookViews>
    <workbookView xWindow="0" yWindow="0" windowWidth="28800" windowHeight="12216" tabRatio="934" firstSheet="5" activeTab="5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W31" i="4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C20" i="1"/>
  <c r="W33" i="41" l="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G19" i="7" s="1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B14" i="7"/>
  <c r="B16" i="7"/>
  <c r="B18" i="7"/>
  <c r="B20" i="7"/>
  <c r="B23" i="7"/>
  <c r="B24" i="7"/>
  <c r="C24" i="7"/>
  <c r="G24" i="7"/>
  <c r="B27" i="7"/>
  <c r="G27" i="7"/>
  <c r="B28" i="7"/>
  <c r="B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3" i="34"/>
  <c r="W35" i="34"/>
  <c r="W43" i="28"/>
  <c r="W27" i="28"/>
  <c r="W41" i="34"/>
  <c r="W29" i="34"/>
  <c r="W28" i="34"/>
  <c r="S29" i="26"/>
  <c r="W29" i="26" s="1"/>
  <c r="S33" i="26"/>
  <c r="W33" i="26" s="1"/>
  <c r="W30" i="34"/>
  <c r="W36" i="34"/>
  <c r="W26" i="34"/>
  <c r="S31" i="26"/>
  <c r="W31" i="26" s="1"/>
  <c r="S39" i="26"/>
  <c r="W39" i="26" s="1"/>
  <c r="G45" i="26"/>
  <c r="S25" i="26"/>
  <c r="W25" i="26" s="1"/>
  <c r="S27" i="26"/>
  <c r="W27" i="26" s="1"/>
  <c r="E24" i="7"/>
  <c r="E22" i="7"/>
  <c r="E14" i="7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W31" i="28"/>
  <c r="W36" i="28"/>
  <c r="W33" i="28"/>
  <c r="W35" i="28"/>
  <c r="E13" i="7"/>
  <c r="B10" i="7"/>
  <c r="E10" i="7"/>
  <c r="F30" i="7"/>
  <c r="F13" i="7"/>
  <c r="W19" i="40"/>
  <c r="F14" i="7"/>
  <c r="F18" i="7"/>
  <c r="F22" i="7"/>
  <c r="F25" i="7"/>
  <c r="F26" i="7"/>
  <c r="W26" i="40"/>
  <c r="C12" i="7" l="1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21" i="7" l="1"/>
  <c r="Q22" i="7" s="1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<sst xmlns="http://schemas.openxmlformats.org/spreadsheetml/2006/main" count="608" uniqueCount="162">
  <si>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</si>
  <si>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</si>
  <si>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</si>
  <si>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</si>
  <si>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</si>
  <si>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</si>
  <si>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</si>
  <si>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</si>
  <si>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</si>
  <si>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</si>
  <si>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</si>
  <si>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</si>
  <si>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</si>
  <si>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</si>
  <si>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</si>
  <si>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</si>
  <si>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</si>
  <si>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</si>
  <si>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</si>
  <si>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</si>
  <si>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</si>
  <si>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</si>
  <si>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</si>
  <si>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</si>
  <si>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</si>
  <si>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</si>
  <si>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</si>
  <si>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</si>
  <si>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</si>
  <si>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</si>
  <si>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</si>
  <si>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</si>
  <si>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</si>
  <si>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</si>
  <si>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</si>
  <si>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</si>
  <si>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</si>
  <si>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</si>
  <si>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</si>
  <si>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</si>
  <si>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</si>
  <si>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</si>
  <si>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</si>
  <si>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</si>
  <si>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</si>
  <si>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</si>
  <si>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</si>
  <si>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</si>
  <si>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</si>
  <si>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</si>
  <si>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</si>
  <si>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</si>
  <si>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</si>
  <si>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</si>
  <si>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</si>
  <si>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</si>
  <si>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</si>
  <si>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</si>
  <si>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</si>
  <si>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</si>
  <si>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</si>
  <si>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</si>
  <si>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</si>
  <si>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</si>
  <si>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</si>
  <si>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</si>
  <si>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</si>
  <si>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</si>
  <si>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</si>
  <si>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</si>
  <si>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</si>
  <si>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</si>
  <si>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</si>
  <si>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</si>
  <si>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</si>
  <si>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</si>
  <si>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</si>
  <si>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</si>
  <si>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</si>
  <si>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</si>
  <si>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</si>
  <si>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</si>
  <si>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</si>
  <si>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</si>
  <si>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</si>
  <si>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</si>
  <si>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</si>
  <si>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</si>
  <si>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</si>
  <si>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</si>
  <si>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</si>
  <si>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</si>
  <si>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</si>
  <si>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</si>
  <si>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</si>
  <si>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</si>
  <si>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</si>
  <si>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</si>
  <si>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</si>
  <si>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</si>
  <si>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</si>
  <si>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</si>
  <si>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</si>
  <si>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</si>
  <si>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</si>
  <si>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</si>
  <si>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</si>
  <si>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</si>
  <si>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</si>
  <si>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</si>
  <si>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</si>
  <si>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</si>
  <si>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</si>
  <si>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</si>
  <si>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</si>
  <si>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</si>
  <si>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</si>
  <si>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</si>
  <si>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</si>
  <si>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</si>
  <si>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</si>
  <si>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</si>
  <si>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</si>
  <si>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</si>
  <si>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</si>
  <si>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</si>
  <si>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</si>
  <si>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</si>
  <si>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</si>
  <si>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</si>
  <si>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</si>
  <si>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</si>
  <si>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</si>
  <si>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</si>
  <si>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</si>
  <si>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</si>
  <si>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</si>
  <si>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</si>
  <si>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</si>
  <si>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</si>
  <si>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</si>
  <si>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</si>
  <si>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</si>
  <si>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</si>
  <si>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</si>
  <si>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</si>
  <si>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</si>
  <si>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</si>
  <si>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</si>
  <si>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</si>
  <si>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</si>
  <si>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</si>
  <si>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</si>
  <si>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</si>
  <si>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</si>
  <si>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</si>
  <si>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</si>
  <si>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</si>
  <si>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</si>
  <si>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</si>
  <si>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April 2019</t>
  </si>
  <si>
    <t>30 ta'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</si>
</sst>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zoomScale="90" zoomScaleNormal="90" zoomScaleSheetLayoutView="100" workbookViewId="0">
      <selection activeCell="H6" sqref="H6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160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5" t="s">
        <v>152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254</v>
      </c>
      <c r="H14" s="63">
        <f>'Coppini P. (Ghawdex)'!I45</f>
        <v>6</v>
      </c>
      <c r="I14" s="107">
        <f>'Coppini P. (Ghawdex)'!K45</f>
        <v>0</v>
      </c>
      <c r="J14" s="63">
        <f>'Coppini P. (Ghawdex)'!M45</f>
        <v>2</v>
      </c>
      <c r="K14" s="63">
        <f>'Coppini P. (Ghawdex)'!O45</f>
        <v>0</v>
      </c>
      <c r="L14" s="63">
        <f>'Coppini P. (Ghawdex)'!Q45</f>
        <v>2</v>
      </c>
      <c r="M14" s="64">
        <f t="shared" ref="M14:M18" si="0">G14+H14+I14-J14+K14-L14</f>
        <v>256</v>
      </c>
      <c r="N14" s="63">
        <f>'Coppini P. (Ghawdex)'!U45</f>
        <v>0</v>
      </c>
      <c r="O14" s="65">
        <f t="shared" ref="O14:O18" si="1">M14-N14</f>
        <v>256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29</v>
      </c>
      <c r="H15" s="63">
        <f>'Vella Cuschieri J. (Ghawdex)'!I45</f>
        <v>3</v>
      </c>
      <c r="I15" s="63">
        <f>'Vella Cuschieri J. (Ghawdex)'!K45</f>
        <v>0</v>
      </c>
      <c r="J15" s="63">
        <f>'Vella Cuschieri J. (Ghawdex)'!M45</f>
        <v>8</v>
      </c>
      <c r="K15" s="63">
        <f>'Vella Cuschieri J. (Ghawdex)'!O45</f>
        <v>0</v>
      </c>
      <c r="L15" s="63">
        <f>'Vella Cuschieri J. (Ghawdex)'!Q45</f>
        <v>2</v>
      </c>
      <c r="M15" s="64">
        <f t="shared" si="0"/>
        <v>22</v>
      </c>
      <c r="N15" s="63">
        <f>'Vella Cuschieri J. (Ghawdex)'!U45</f>
        <v>0</v>
      </c>
      <c r="O15" s="65">
        <f t="shared" si="1"/>
        <v>22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158</v>
      </c>
      <c r="H18" s="63">
        <f>'Mifsud J (Ghawdex)'!I45</f>
        <v>87</v>
      </c>
      <c r="I18" s="63">
        <f>'Mifsud J (Ghawdex)'!K45</f>
        <v>0</v>
      </c>
      <c r="J18" s="63">
        <f>'Mifsud J (Ghawdex)'!M45</f>
        <v>27</v>
      </c>
      <c r="K18" s="63">
        <f>'Mifsud J (Ghawdex)'!O45</f>
        <v>1</v>
      </c>
      <c r="L18" s="63">
        <f>'Mifsud J (Ghawdex)'!Q45</f>
        <v>1</v>
      </c>
      <c r="M18" s="64">
        <f t="shared" si="0"/>
        <v>218</v>
      </c>
      <c r="N18" s="63">
        <f>'Mifsud J (Ghawdex)'!U45</f>
        <v>3</v>
      </c>
      <c r="O18" s="65">
        <f t="shared" si="1"/>
        <v>215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534</v>
      </c>
      <c r="H21" s="69">
        <f t="shared" ref="H21:O21" si="2">SUM(H14:H20)</f>
        <v>96</v>
      </c>
      <c r="I21" s="69">
        <f t="shared" si="2"/>
        <v>0</v>
      </c>
      <c r="J21" s="69">
        <f t="shared" si="2"/>
        <v>37</v>
      </c>
      <c r="K21" s="69">
        <f t="shared" si="2"/>
        <v>1</v>
      </c>
      <c r="L21" s="69">
        <f t="shared" si="2"/>
        <v>5</v>
      </c>
      <c r="M21" s="69">
        <f t="shared" si="2"/>
        <v>589</v>
      </c>
      <c r="N21" s="69">
        <f t="shared" si="2"/>
        <v>3</v>
      </c>
      <c r="O21" s="69">
        <f t="shared" si="2"/>
        <v>586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25" workbookViewId="0">
      <selection activeCell="E51" sqref="E5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April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2"/>
      <c r="D53" s="171"/>
      <c r="E53" s="171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5" workbookViewId="0">
      <selection activeCell="AB40" sqref="AB40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April 2019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" workbookViewId="0">
      <selection activeCell="G20" sqref="G20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April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workbookViewId="0">
      <selection activeCell="W19" sqref="W1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April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April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3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3</v>
      </c>
      <c r="Q10" s="79">
        <f t="shared" ref="Q10:Q26" si="1">P10/$P$31</f>
        <v>3.125E-2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4</v>
      </c>
      <c r="D11" s="83">
        <f>SUMIF('Vella Cuschieri J. (Ghawdex)'!$D$23:$D$43,B11,'Vella Cuschieri J. (Ghawdex)'!$I$23:$I$43)</f>
        <v>3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9</v>
      </c>
      <c r="Q11" s="85">
        <f t="shared" si="1"/>
        <v>9.375E-2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SUMIF('Vella Cuschieri J. (Ghawdex)'!$D$23:$D$43,B12,'Vella Cuschieri J. (Ghawdex)'!$I$23:$I$43)</f>
        <v>0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2</v>
      </c>
      <c r="Q12" s="91">
        <f t="shared" si="1"/>
        <v>2.0833333333333332E-2</v>
      </c>
      <c r="R12" s="92">
        <f>SUM(P10:P12)</f>
        <v>14</v>
      </c>
      <c r="S12" s="93">
        <f>R12/$P$31</f>
        <v>0.14583333333333334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28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28</v>
      </c>
      <c r="Q15" s="91">
        <f t="shared" si="1"/>
        <v>0.29166666666666669</v>
      </c>
      <c r="R15" s="92">
        <f>SUM(P13:P15)</f>
        <v>28</v>
      </c>
      <c r="S15" s="93">
        <f>R15/$P$31</f>
        <v>0.29166666666666669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1.0416666666666666E-2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1.0416666666666666E-2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5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5</v>
      </c>
      <c r="Q21" s="79">
        <f t="shared" si="1"/>
        <v>5.2083333333333336E-2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5</v>
      </c>
      <c r="S22" s="93">
        <f t="shared" ref="S22:S30" si="2">R22/$P$31</f>
        <v>5.2083333333333336E-2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48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48</v>
      </c>
      <c r="Q23" s="94">
        <f t="shared" si="1"/>
        <v>0.5</v>
      </c>
      <c r="R23" s="95">
        <f t="shared" ref="R23:R30" si="3">SUM(P23)</f>
        <v>48</v>
      </c>
      <c r="S23" s="96">
        <f t="shared" si="2"/>
        <v>0.5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6</v>
      </c>
      <c r="D31" s="98">
        <f t="shared" si="4"/>
        <v>3</v>
      </c>
      <c r="E31" s="98">
        <f t="shared" si="4"/>
        <v>87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96</v>
      </c>
      <c r="Q31" s="9"/>
      <c r="R31" s="8"/>
      <c r="S31" s="10"/>
    </row>
    <row r="32" spans="2:19" ht="13.5" customHeight="1" thickBot="1" x14ac:dyDescent="0.3">
      <c r="C32" s="111">
        <f>C31/P31</f>
        <v>6.25E-2</v>
      </c>
      <c r="D32" s="112">
        <f>D31/P31</f>
        <v>3.125E-2</v>
      </c>
      <c r="E32" s="112">
        <f>E31/P31</f>
        <v>0.90625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April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2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2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4</v>
      </c>
      <c r="Q11" s="85">
        <f t="shared" si="1"/>
        <v>0.10810810810810811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0</v>
      </c>
      <c r="D12" s="89">
        <f>SUMIF('Vella Cuschieri J. (Ghawdex)'!$D$23:$D$43,B12,'Vella Cuschieri J. (Ghawdex)'!$M$23:$M$43)</f>
        <v>8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8</v>
      </c>
      <c r="Q12" s="91">
        <f t="shared" si="1"/>
        <v>0.21621621621621623</v>
      </c>
      <c r="R12" s="92">
        <f>SUM(P10:P12)</f>
        <v>12</v>
      </c>
      <c r="S12" s="93">
        <f>R12/$P$31</f>
        <v>0.32432432432432434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1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1</v>
      </c>
      <c r="Q17" s="85">
        <f t="shared" si="1"/>
        <v>2.7027027027027029E-2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1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2.7027027027027029E-2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2</v>
      </c>
      <c r="S20" s="93">
        <f>R20/$P$31</f>
        <v>5.4054054054054057E-2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6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6</v>
      </c>
      <c r="Q21" s="79">
        <f t="shared" si="1"/>
        <v>0.16216216216216217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6</v>
      </c>
      <c r="S22" s="93">
        <f t="shared" ref="S22:S30" si="2">R22/$P$31</f>
        <v>0.16216216216216217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17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17</v>
      </c>
      <c r="Q23" s="94">
        <f t="shared" si="1"/>
        <v>0.45945945945945948</v>
      </c>
      <c r="R23" s="95">
        <f t="shared" ref="R23:R30" si="3">SUM(P23)</f>
        <v>17</v>
      </c>
      <c r="S23" s="96">
        <f t="shared" si="2"/>
        <v>0.45945945945945948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2</v>
      </c>
      <c r="D31" s="98">
        <f t="shared" si="4"/>
        <v>8</v>
      </c>
      <c r="E31" s="98">
        <f t="shared" si="4"/>
        <v>0</v>
      </c>
      <c r="F31" s="98">
        <f t="shared" si="4"/>
        <v>27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37</v>
      </c>
      <c r="Q31" s="9"/>
      <c r="R31" s="8"/>
      <c r="S31" s="10"/>
    </row>
    <row r="32" spans="2:19" ht="13.5" customHeight="1" thickBot="1" x14ac:dyDescent="0.3">
      <c r="C32" s="111">
        <f>C31/P31</f>
        <v>5.4054054054054057E-2</v>
      </c>
      <c r="D32" s="112">
        <f>D31/P31</f>
        <v>0.21621621621621623</v>
      </c>
      <c r="E32" s="112">
        <f>E31/P31</f>
        <v>0</v>
      </c>
      <c r="F32" s="112">
        <f>F31/P31</f>
        <v>0.72972972972972971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April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16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19</v>
      </c>
      <c r="P10" s="79">
        <f t="shared" ref="P10:P25" si="1">O10/$O$31</f>
        <v>3.2258064516129031E-2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SUMIF('Vella Cuschieri J. (Ghawdex)'!$D$23:$D$43,A11,'Vella Cuschieri J. (Ghawdex)'!$S$23:$S$43)</f>
        <v>1</v>
      </c>
      <c r="D11" s="83">
        <f>SUMIF('Mifsud J (Ghawdex)'!$D$23:$D$43,A11,'Mifsud J (Ghawdex)'!$S$23:$S$43)</f>
        <v>36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49</v>
      </c>
      <c r="P11" s="85">
        <f t="shared" si="1"/>
        <v>8.3191850594227498E-2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247</v>
      </c>
      <c r="C12" s="89">
        <f>SUMIF('Vella Cuschieri J. (Ghawdex)'!$D$23:$D$43,A12,'Vella Cuschieri J. (Ghawdex)'!$S$23:$S$43)</f>
        <v>20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355</v>
      </c>
      <c r="P12" s="91">
        <f t="shared" si="1"/>
        <v>0.60271646859083194</v>
      </c>
      <c r="Q12" s="92">
        <f>SUM(O10:O12)</f>
        <v>423</v>
      </c>
      <c r="R12" s="93">
        <f>Q12/$O$31</f>
        <v>0.71816638370118846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50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50</v>
      </c>
      <c r="P15" s="91">
        <f t="shared" si="1"/>
        <v>8.4889643463497449E-2</v>
      </c>
      <c r="Q15" s="92">
        <f>SUM(O13:O15)</f>
        <v>50</v>
      </c>
      <c r="R15" s="93">
        <f>Q15/$O$31</f>
        <v>8.4889643463497449E-2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3.3955857385398981E-3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3.3955857385398981E-3</v>
      </c>
      <c r="Q20" s="92">
        <f>SUM(O16:O20)</f>
        <v>4</v>
      </c>
      <c r="R20" s="93">
        <f>Q20/$O$31</f>
        <v>6.7911714770797962E-3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13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13</v>
      </c>
      <c r="P21" s="79">
        <f t="shared" si="1"/>
        <v>2.2071307300509338E-2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1.697792869269949E-3</v>
      </c>
      <c r="Q22" s="92">
        <f>SUM(O21:O22)</f>
        <v>14</v>
      </c>
      <c r="R22" s="93">
        <f t="shared" ref="R22:R30" si="2">Q22/$O$31</f>
        <v>2.3769100169779286E-2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90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90</v>
      </c>
      <c r="P23" s="94">
        <f t="shared" si="1"/>
        <v>0.15280135823429541</v>
      </c>
      <c r="Q23" s="95">
        <f t="shared" ref="Q23:Q30" si="3">SUM(O23)</f>
        <v>90</v>
      </c>
      <c r="R23" s="96">
        <f t="shared" si="2"/>
        <v>0.15280135823429541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8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8</v>
      </c>
      <c r="P30" s="94">
        <f>O30/$O$31</f>
        <v>1.3582342954159592E-2</v>
      </c>
      <c r="Q30" s="95">
        <f t="shared" si="3"/>
        <v>8</v>
      </c>
      <c r="R30" s="96">
        <f t="shared" si="2"/>
        <v>1.3582342954159592E-2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256</v>
      </c>
      <c r="C31" s="98">
        <f t="shared" si="4"/>
        <v>22</v>
      </c>
      <c r="D31" s="98">
        <f t="shared" si="4"/>
        <v>218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589</v>
      </c>
      <c r="P31" s="9"/>
      <c r="Q31" s="8"/>
      <c r="R31" s="10"/>
    </row>
    <row r="32" spans="1:18" ht="13.5" customHeight="1" thickBot="1" x14ac:dyDescent="0.3">
      <c r="B32" s="111">
        <f>B31/O31</f>
        <v>0.43463497453310695</v>
      </c>
      <c r="C32" s="112">
        <f>C31/O31</f>
        <v>3.7351443123938878E-2</v>
      </c>
      <c r="D32" s="112">
        <f>D31/O31</f>
        <v>0.37011884550084889</v>
      </c>
      <c r="E32" s="112">
        <f>E31/O31</f>
        <v>1.697792869269949E-3</v>
      </c>
      <c r="F32" s="112">
        <f>F31/O31</f>
        <v>1.0186757215619695E-2</v>
      </c>
      <c r="G32" s="112">
        <f>G31/O31</f>
        <v>0.14261460101867574</v>
      </c>
      <c r="H32" s="161">
        <f>H31/O31</f>
        <v>3.3955857385398981E-3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15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April 2019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abSelected="1" topLeftCell="A2" workbookViewId="0">
      <selection activeCell="G25" sqref="G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April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>
        <v>4</v>
      </c>
      <c r="J24" s="120"/>
      <c r="K24" s="123"/>
      <c r="L24" s="120"/>
      <c r="M24" s="123">
        <v>2</v>
      </c>
      <c r="N24" s="120"/>
      <c r="O24" s="123"/>
      <c r="P24" s="120"/>
      <c r="Q24" s="123">
        <v>2</v>
      </c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245</v>
      </c>
      <c r="H25" s="120"/>
      <c r="I25" s="123">
        <v>2</v>
      </c>
      <c r="J25" s="120"/>
      <c r="K25" s="123"/>
      <c r="L25" s="120"/>
      <c r="M25" s="123">
        <v>0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247</v>
      </c>
      <c r="T25" s="120"/>
      <c r="U25" s="123"/>
      <c r="V25" s="120"/>
      <c r="W25" s="122">
        <f>IF(ISNUMBER(S25),S25,0)-IF(ISNUMBER(U25),U25,0)</f>
        <v>247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254</v>
      </c>
      <c r="H45" s="122"/>
      <c r="I45" s="124">
        <f>SUM(I22:I43)</f>
        <v>6</v>
      </c>
      <c r="J45" s="122"/>
      <c r="K45" s="124">
        <f>SUM(K23:K43)</f>
        <v>0</v>
      </c>
      <c r="L45" s="122"/>
      <c r="M45" s="124">
        <f>SUM(M22:M43)</f>
        <v>2</v>
      </c>
      <c r="N45" s="122"/>
      <c r="O45" s="124">
        <f>SUM(O22:O43)</f>
        <v>0</v>
      </c>
      <c r="P45" s="122"/>
      <c r="Q45" s="124">
        <f>SUM(Q22:Q43)</f>
        <v>2</v>
      </c>
      <c r="R45" s="122"/>
      <c r="S45" s="124">
        <f>SUM(S22:S43)</f>
        <v>256</v>
      </c>
      <c r="T45" s="122"/>
      <c r="U45" s="124">
        <f>SUM(U22:U43)</f>
        <v>0</v>
      </c>
      <c r="V45" s="122"/>
      <c r="W45" s="124">
        <f>SUM(W22:W43)</f>
        <v>256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35</v>
      </c>
      <c r="Q53" s="178" t="s">
        <v>132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C6" workbookViewId="0">
      <selection activeCell="S53" sqref="S53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April 2019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3</v>
      </c>
      <c r="J24" s="5"/>
      <c r="K24" s="39"/>
      <c r="L24" s="5"/>
      <c r="M24" s="39"/>
      <c r="N24" s="148"/>
      <c r="O24" s="39"/>
      <c r="P24" s="5"/>
      <c r="Q24" s="39">
        <v>2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28</v>
      </c>
      <c r="H25" s="5"/>
      <c r="I25" s="39">
        <v>0</v>
      </c>
      <c r="J25" s="5"/>
      <c r="K25" s="39"/>
      <c r="L25" s="5"/>
      <c r="M25" s="39">
        <v>8</v>
      </c>
      <c r="N25" s="5"/>
      <c r="O25" s="39"/>
      <c r="P25" s="5"/>
      <c r="Q25" s="39"/>
      <c r="R25" s="5"/>
      <c r="S25" s="43">
        <f t="shared" si="0"/>
        <v>20</v>
      </c>
      <c r="T25" s="5"/>
      <c r="U25" s="39"/>
      <c r="V25" s="5"/>
      <c r="W25" s="43">
        <f>IF(ISNUMBER(S25),S25,0)-IF(ISNUMBER(U25),U25,0)</f>
        <v>20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29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8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22</v>
      </c>
      <c r="T45" s="43"/>
      <c r="U45" s="44">
        <f>SUM(U22:U43)</f>
        <v>0</v>
      </c>
      <c r="V45" s="43"/>
      <c r="W45" s="44">
        <f>SUM(W22:W43)</f>
        <v>22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6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17" workbookViewId="0">
      <selection activeCell="G24" sqref="G24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April 2019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12</v>
      </c>
      <c r="H23" s="5"/>
      <c r="I23" s="38">
        <v>3</v>
      </c>
      <c r="J23" s="5"/>
      <c r="K23" s="38"/>
      <c r="L23" s="5"/>
      <c r="M23" s="38"/>
      <c r="N23" s="5"/>
      <c r="O23" s="38">
        <v>1</v>
      </c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16</v>
      </c>
      <c r="T23" s="5"/>
      <c r="U23" s="154">
        <v>0</v>
      </c>
      <c r="V23" s="5"/>
      <c r="W23" s="43">
        <f t="shared" ref="W23:W43" si="1">IF(ISNUMBER(S23),S23,0)-IF(ISNUMBER(U23),U23,0)</f>
        <v>16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36</v>
      </c>
      <c r="H24" s="5"/>
      <c r="I24" s="39">
        <v>2</v>
      </c>
      <c r="J24" s="5"/>
      <c r="K24" s="39"/>
      <c r="L24" s="5"/>
      <c r="M24" s="39">
        <v>2</v>
      </c>
      <c r="N24" s="5"/>
      <c r="O24" s="39"/>
      <c r="P24" s="5"/>
      <c r="Q24" s="131"/>
      <c r="R24" s="5"/>
      <c r="S24" s="43">
        <f t="shared" si="0"/>
        <v>36</v>
      </c>
      <c r="T24" s="5"/>
      <c r="U24" s="155">
        <v>3</v>
      </c>
      <c r="V24" s="5"/>
      <c r="W24" s="43">
        <f t="shared" si="1"/>
        <v>33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22</v>
      </c>
      <c r="H28" s="5"/>
      <c r="I28" s="39">
        <v>28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50</v>
      </c>
      <c r="T28" s="5"/>
      <c r="U28" s="139">
        <v>0</v>
      </c>
      <c r="V28" s="5"/>
      <c r="W28" s="43">
        <f t="shared" si="1"/>
        <v>50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>
        <v>1</v>
      </c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>
        <v>1</v>
      </c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14</v>
      </c>
      <c r="H34" s="5"/>
      <c r="I34" s="39">
        <v>5</v>
      </c>
      <c r="J34" s="5"/>
      <c r="K34" s="39"/>
      <c r="L34" s="5"/>
      <c r="M34" s="39">
        <v>6</v>
      </c>
      <c r="N34" s="5"/>
      <c r="O34" s="39"/>
      <c r="P34" s="5"/>
      <c r="Q34" s="39"/>
      <c r="R34" s="5"/>
      <c r="S34" s="43">
        <f t="shared" si="0"/>
        <v>13</v>
      </c>
      <c r="T34" s="5"/>
      <c r="U34" s="139">
        <v>0</v>
      </c>
      <c r="V34" s="5"/>
      <c r="W34" s="43">
        <f t="shared" si="1"/>
        <v>13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60</v>
      </c>
      <c r="H36" s="5"/>
      <c r="I36" s="39">
        <v>48</v>
      </c>
      <c r="J36" s="5"/>
      <c r="K36" s="39"/>
      <c r="L36" s="5"/>
      <c r="M36" s="39">
        <v>17</v>
      </c>
      <c r="N36" s="5"/>
      <c r="O36" s="39"/>
      <c r="P36" s="5"/>
      <c r="Q36" s="39">
        <v>1</v>
      </c>
      <c r="R36" s="5"/>
      <c r="S36" s="43">
        <f t="shared" si="0"/>
        <v>90</v>
      </c>
      <c r="T36" s="5"/>
      <c r="U36" s="139">
        <v>0</v>
      </c>
      <c r="V36" s="5"/>
      <c r="W36" s="43">
        <f t="shared" si="1"/>
        <v>90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158</v>
      </c>
      <c r="H45" s="44">
        <f t="shared" ref="H45:W45" si="2">SUM(H23:H43)</f>
        <v>0</v>
      </c>
      <c r="I45" s="44">
        <f t="shared" si="2"/>
        <v>87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27</v>
      </c>
      <c r="N45" s="44">
        <f t="shared" si="2"/>
        <v>0</v>
      </c>
      <c r="O45" s="44">
        <f t="shared" si="2"/>
        <v>1</v>
      </c>
      <c r="P45" s="44">
        <f t="shared" si="2"/>
        <v>0</v>
      </c>
      <c r="Q45" s="44">
        <f t="shared" si="2"/>
        <v>1</v>
      </c>
      <c r="R45" s="44">
        <f t="shared" si="2"/>
        <v>0</v>
      </c>
      <c r="S45" s="44">
        <f>SUM(S23:S43)</f>
        <v>218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215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3" t="s">
        <v>137</v>
      </c>
      <c r="E49" s="163"/>
      <c r="F49" s="159"/>
      <c r="G49" s="164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161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April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9D81CCC1-022F-4F68-B015-4BEBD85F4F9F}"/>
</file>

<file path=customXml/itemProps2.xml><?xml version="1.0" encoding="utf-8"?>
<ds:datastoreItem xmlns:ds="http://schemas.openxmlformats.org/officeDocument/2006/customXml" ds:itemID="{45DAA5E1-1315-4B7C-87FD-D240DA993C60}"/>
</file>

<file path=customXml/itemProps3.xml><?xml version="1.0" encoding="utf-8"?>
<ds:datastoreItem xmlns:ds="http://schemas.openxmlformats.org/officeDocument/2006/customXml" ds:itemID="{62398C22-4039-4E9B-A9D5-D14480FC0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xerrs006</cp:lastModifiedBy>
  <cp:lastPrinted>2019-05-28T11:21:00Z</cp:lastPrinted>
  <dcterms:created xsi:type="dcterms:W3CDTF">2001-09-20T13:22:09Z</dcterms:created>
  <dcterms:modified xsi:type="dcterms:W3CDTF">2019-06-10T09:48:22Z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