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mag. 1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mag. 2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<sst xmlns="http://schemas.openxmlformats.org/spreadsheetml/2006/main" count="1439" uniqueCount="216">
  <si>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</si>
  <si>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</si>
  <si>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</si>
  <si>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</si>
  <si>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</si>
  <si>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</si>
  <si>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</si>
  <si>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</si>
  <si>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</si>
  <si>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</si>
  <si>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</si>
  <si>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</si>
  <si>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</si>
  <si>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</si>
  <si>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</si>
  <si>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</si>
  <si>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</si>
  <si>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</si>
  <si>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</si>
  <si>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</si>
  <si>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</si>
  <si>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</si>
  <si>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</si>
  <si>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</si>
  <si>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</si>
  <si>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</si>
  <si>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</si>
  <si>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</si>
  <si>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</si>
  <si>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</si>
  <si>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</si>
  <si>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</si>
  <si>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</si>
  <si>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</si>
  <si>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</si>
  <si>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</si>
  <si>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</si>
  <si>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</si>
  <si>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</si>
  <si>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</si>
  <si>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</si>
  <si>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</si>
  <si>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</si>
  <si>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</si>
  <si>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</si>
  <si>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</si>
  <si>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</si>
  <si>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</si>
  <si>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</si>
  <si>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</si>
  <si>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</si>
  <si>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</si>
  <si>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</si>
  <si>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</si>
  <si>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</si>
  <si>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</si>
  <si>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</si>
  <si>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</si>
  <si>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</si>
  <si>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</si>
  <si>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</si>
  <si>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</si>
  <si>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</si>
  <si>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</si>
  <si>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</si>
  <si>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</si>
  <si>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</si>
  <si>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</si>
  <si>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</si>
  <si>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</si>
  <si>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</si>
  <si>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</si>
  <si>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</si>
  <si>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</si>
  <si>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</si>
  <si>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</si>
  <si>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</si>
  <si>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</si>
  <si>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</si>
  <si>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</si>
  <si>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</si>
  <si>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</si>
  <si>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</si>
  <si>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</si>
  <si>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</si>
  <si>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</si>
  <si>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</si>
  <si>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</si>
  <si>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</si>
  <si>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</si>
  <si>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</si>
  <si>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</si>
  <si>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</si>
  <si>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</si>
  <si>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</si>
  <si>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</si>
  <si>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</si>
  <si>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</si>
  <si>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</si>
  <si>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</si>
  <si>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</si>
  <si>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</si>
  <si>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</si>
  <si>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</si>
  <si>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</si>
  <si>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</si>
  <si>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</si>
  <si>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</si>
  <si>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</si>
  <si>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</si>
  <si>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</si>
  <si>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</si>
  <si>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</si>
  <si>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</si>
  <si>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</si>
  <si>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</si>
  <si>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</si>
  <si>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</si>
  <si>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</si>
  <si>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</si>
  <si>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</si>
  <si>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</si>
  <si>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</si>
  <si>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</si>
  <si>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</si>
  <si>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</si>
  <si>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</si>
  <si>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</si>
  <si>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</si>
  <si>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</si>
  <si>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</si>
  <si>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</si>
  <si>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</si>
  <si>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</si>
  <si>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</si>
  <si>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</si>
  <si>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</si>
  <si>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</si>
  <si>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</si>
  <si>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</si>
  <si>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</si>
  <si>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</si>
  <si>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</si>
  <si>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</si>
  <si>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</si>
  <si>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</si>
  <si>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</si>
  <si>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</si>
  <si>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</si>
  <si>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</si>
  <si>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</si>
  <si>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</si>
  <si>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</si>
  <si>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</si>
  <si>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</si>
  <si>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</si>
  <si>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</si>
  <si>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</si>
  <si>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</si>
  <si>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</si>
  <si>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</si>
  <si>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</si>
  <si>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</si>
  <si>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</si>
  <si>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</si>
  <si>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</si>
  <si>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</si>
  <si>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</si>
  <si>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</si>
  <si>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</si>
  <si>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</si>
  <si>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</si>
  <si>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</si>
  <si>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</si>
  <si>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</si>
  <si>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</si>
  <si>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</si>
  <si>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</si>
  <si>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</si>
  <si>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</si>
  <si>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</si>
  <si>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</si>
  <si>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</si>
  <si>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</si>
  <si>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</si>
  <si>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</si>
  <si>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</si>
  <si>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</si>
  <si>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</si>
  <si>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</si>
  <si>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</si>
  <si>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</si>
  <si>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</si>
  <si>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</si>
  <si>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</si>
  <si>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</si>
  <si>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</si>
  <si>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</si>
  <si>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</si>
  <si>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</si>
  <si>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</si>
  <si>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</si>
  <si>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</si>
  <si>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</si>
  <si>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</si>
  <si>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</si>
  <si>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</si>
  <si>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</si>
  <si>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</si>
  <si>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</si>
  <si>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</si>
  <si>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</si>
  <si>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</si>
  <si>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April 2019</t>
  </si>
  <si>
    <t>*</t>
  </si>
  <si>
    <t>* Sar recount tal-kawzi.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</si>
</sst>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ill="1" applyBorder="1" applyAlignment="1" applyProtection="1" quotePrefix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3-March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ag. 1"/>
      <sheetName val="Simone Grech"/>
      <sheetName val="J. Mifsud"/>
      <sheetName val="Clarke D."/>
      <sheetName val="Farrugia I."/>
      <sheetName val="M. Vella"/>
      <sheetName val="mag. 2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171</v>
          </cell>
        </row>
        <row r="24">
          <cell r="S24">
            <v>82</v>
          </cell>
        </row>
        <row r="25">
          <cell r="S25">
            <v>64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37</v>
          </cell>
        </row>
        <row r="25">
          <cell r="S25">
            <v>170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37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76</v>
          </cell>
        </row>
        <row r="25">
          <cell r="S25">
            <v>65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64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63</v>
          </cell>
        </row>
        <row r="39">
          <cell r="S39">
            <v>364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155</v>
          </cell>
        </row>
        <row r="25">
          <cell r="S25">
            <v>31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19</v>
          </cell>
        </row>
        <row r="36">
          <cell r="S36">
            <v>678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95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1342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218</v>
          </cell>
        </row>
        <row r="36">
          <cell r="S36">
            <v>57</v>
          </cell>
        </row>
        <row r="37">
          <cell r="S37">
            <v>11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142</v>
          </cell>
        </row>
        <row r="25">
          <cell r="S25">
            <v>31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126</v>
          </cell>
        </row>
        <row r="25">
          <cell r="S25">
            <v>291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60</v>
          </cell>
        </row>
        <row r="25">
          <cell r="S25">
            <v>116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116</v>
          </cell>
        </row>
        <row r="36">
          <cell r="S36">
            <v>284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67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55</v>
          </cell>
        </row>
        <row r="24">
          <cell r="S24">
            <v>98</v>
          </cell>
        </row>
        <row r="25">
          <cell r="S25">
            <v>210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111</v>
          </cell>
        </row>
        <row r="25">
          <cell r="S25">
            <v>113</v>
          </cell>
        </row>
        <row r="26">
          <cell r="S26">
            <v>56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587</v>
          </cell>
        </row>
      </sheetData>
      <sheetData sheetId="17">
        <row r="23">
          <cell r="S23">
            <v>0</v>
          </cell>
        </row>
        <row r="24">
          <cell r="S24">
            <v>72</v>
          </cell>
        </row>
        <row r="25">
          <cell r="S25">
            <v>83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300</v>
          </cell>
        </row>
        <row r="25">
          <cell r="S25">
            <v>123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48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</v>
          </cell>
        </row>
        <row r="36">
          <cell r="S36">
            <v>509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234</v>
          </cell>
        </row>
        <row r="25">
          <cell r="S25">
            <v>16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864</v>
          </cell>
        </row>
        <row r="24">
          <cell r="S24">
            <v>16</v>
          </cell>
        </row>
        <row r="25">
          <cell r="S25">
            <v>109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123</v>
          </cell>
        </row>
        <row r="25">
          <cell r="S25">
            <v>140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18</v>
          </cell>
        </row>
        <row r="25">
          <cell r="S25">
            <v>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99</v>
          </cell>
        </row>
        <row r="25">
          <cell r="S25">
            <v>14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22</v>
          </cell>
        </row>
        <row r="31">
          <cell r="S31">
            <v>36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145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53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19</v>
          </cell>
        </row>
        <row r="39">
          <cell r="S39">
            <v>0</v>
          </cell>
        </row>
      </sheetData>
      <sheetData sheetId="28">
        <row r="25">
          <cell r="S25">
            <v>14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545</v>
          </cell>
        </row>
        <row r="29">
          <cell r="S29">
            <v>0</v>
          </cell>
        </row>
        <row r="31">
          <cell r="S31">
            <v>229</v>
          </cell>
        </row>
        <row r="33">
          <cell r="S33">
            <v>0</v>
          </cell>
        </row>
        <row r="35">
          <cell r="S35">
            <v>174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75</v>
      </c>
    </row>
    <row r="2" ht="12.75">
      <c r="Q2" s="58" t="s">
        <v>76</v>
      </c>
    </row>
    <row r="3" spans="8:17" ht="20.25">
      <c r="H3" s="59" t="s">
        <v>49</v>
      </c>
      <c r="Q3" s="58" t="s">
        <v>77</v>
      </c>
    </row>
    <row r="4" ht="12.75">
      <c r="Q4" s="58" t="s">
        <v>78</v>
      </c>
    </row>
    <row r="5" spans="8:17" ht="15">
      <c r="H5" s="60" t="s">
        <v>50</v>
      </c>
      <c r="Q5" s="58" t="s">
        <v>79</v>
      </c>
    </row>
    <row r="6" spans="7:17" ht="15">
      <c r="G6" s="61" t="s">
        <v>51</v>
      </c>
      <c r="H6" s="62" t="s">
        <v>213</v>
      </c>
      <c r="I6" s="63"/>
      <c r="J6" s="57"/>
      <c r="Q6" s="58" t="s">
        <v>80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81</v>
      </c>
    </row>
    <row r="8" ht="13.5" thickBot="1">
      <c r="Q8" s="65" t="s">
        <v>169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82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129</v>
      </c>
      <c r="J10" s="73" t="s">
        <v>3</v>
      </c>
      <c r="K10" s="73" t="s">
        <v>47</v>
      </c>
      <c r="L10" s="73" t="s">
        <v>48</v>
      </c>
      <c r="M10" s="74"/>
      <c r="N10" s="73" t="s">
        <v>13</v>
      </c>
      <c r="O10" s="75"/>
      <c r="Q10" s="58" t="s">
        <v>83</v>
      </c>
    </row>
    <row r="11" spans="2:17" ht="12.75" customHeight="1">
      <c r="B11" s="66" t="s">
        <v>52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84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85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14</v>
      </c>
      <c r="H13" s="84">
        <f>'Kriminal (Appelli Superjuri)'!I45</f>
        <v>0</v>
      </c>
      <c r="I13" s="84">
        <f>'Kriminal (Appelli Superjuri)'!K45</f>
        <v>0</v>
      </c>
      <c r="J13" s="84">
        <f>'Kriminal (Appelli Superjuri)'!M45</f>
        <v>1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13</v>
      </c>
      <c r="N13" s="84">
        <f>'Kriminal (Appelli Superjuri)'!U45</f>
        <v>3</v>
      </c>
      <c r="O13" s="86">
        <f>M13-N13</f>
        <v>10</v>
      </c>
      <c r="Q13" s="58" t="s">
        <v>86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14</v>
      </c>
      <c r="H14" s="91">
        <f t="shared" si="0"/>
        <v>0</v>
      </c>
      <c r="I14" s="91">
        <f>SUM(I13)</f>
        <v>0</v>
      </c>
      <c r="J14" s="91">
        <f t="shared" si="0"/>
        <v>1</v>
      </c>
      <c r="K14" s="91">
        <f t="shared" si="0"/>
        <v>0</v>
      </c>
      <c r="L14" s="91">
        <f t="shared" si="0"/>
        <v>0</v>
      </c>
      <c r="M14" s="92">
        <f t="shared" si="0"/>
        <v>13</v>
      </c>
      <c r="N14" s="91">
        <f t="shared" si="0"/>
        <v>3</v>
      </c>
      <c r="O14" s="93">
        <f t="shared" si="0"/>
        <v>10</v>
      </c>
      <c r="Q14" s="58" t="s">
        <v>87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88</v>
      </c>
    </row>
    <row r="16" spans="2:17" ht="12.75" customHeight="1">
      <c r="B16" s="66" t="s">
        <v>53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89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90</v>
      </c>
    </row>
    <row r="18" spans="7:17" ht="11.25" customHeight="1">
      <c r="G18" s="97"/>
      <c r="H18" s="97"/>
      <c r="M18" s="97"/>
      <c r="O18" s="98"/>
      <c r="Q18" s="58" t="s">
        <v>91</v>
      </c>
    </row>
    <row r="19" spans="2:17" ht="11.25" customHeight="1">
      <c r="B19" s="67"/>
      <c r="C19" s="99" t="s">
        <v>181</v>
      </c>
      <c r="D19" s="67"/>
      <c r="E19" s="67"/>
      <c r="F19" s="67"/>
      <c r="G19" s="83">
        <f>'Kriminal (Appelli Inferjuri)'!G27</f>
        <v>545</v>
      </c>
      <c r="H19" s="84">
        <f>'Kriminal (Appelli Inferjuri)'!I27</f>
        <v>11</v>
      </c>
      <c r="I19" s="84">
        <f>'Kriminal (Appelli Inferjuri)'!K27</f>
        <v>0</v>
      </c>
      <c r="J19" s="84">
        <f>'Kriminal (Appelli Inferjuri)'!M27</f>
        <v>10</v>
      </c>
      <c r="K19" s="84">
        <f>'Kriminal (Appelli Inferjuri)'!O27</f>
        <v>1</v>
      </c>
      <c r="L19" s="84">
        <f>'Kriminal (Appelli Inferjuri)'!Q27</f>
        <v>0</v>
      </c>
      <c r="M19" s="85">
        <f aca="true" t="shared" si="1" ref="M19:M28">G19+H19+I19-J19+K19-L19</f>
        <v>547</v>
      </c>
      <c r="N19" s="84">
        <f>'Kriminal (Appelli Inferjuri)'!U27</f>
        <v>0</v>
      </c>
      <c r="O19" s="86">
        <f aca="true" t="shared" si="2" ref="O19:O28">M19-N19</f>
        <v>547</v>
      </c>
      <c r="Q19" s="58" t="s">
        <v>92</v>
      </c>
    </row>
    <row r="20" spans="2:17" ht="11.25" customHeight="1">
      <c r="B20" s="67"/>
      <c r="C20" s="100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93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229</v>
      </c>
      <c r="H21" s="84">
        <f>'Kriminal (Appelli Inferjuri)'!I31</f>
        <v>13</v>
      </c>
      <c r="I21" s="84">
        <f>'Kriminal (Appelli Inferjuri)'!K31</f>
        <v>0</v>
      </c>
      <c r="J21" s="84">
        <f>'Kriminal (Appelli Inferjuri)'!M31</f>
        <v>13</v>
      </c>
      <c r="K21" s="84">
        <f>'Kriminal (Appelli Inferjuri)'!O31</f>
        <v>0</v>
      </c>
      <c r="L21" s="84">
        <f>'Kriminal (Appelli Inferjuri)'!Q31</f>
        <v>0</v>
      </c>
      <c r="M21" s="85">
        <f t="shared" si="1"/>
        <v>229</v>
      </c>
      <c r="N21" s="84">
        <f>'Kriminal (Appelli Inferjuri)'!U31</f>
        <v>0</v>
      </c>
      <c r="O21" s="86">
        <f t="shared" si="2"/>
        <v>229</v>
      </c>
      <c r="Q21" s="58" t="s">
        <v>94</v>
      </c>
    </row>
    <row r="22" spans="2:17" ht="11.25" customHeight="1">
      <c r="B22" s="67"/>
      <c r="C22" s="100"/>
      <c r="D22" s="67"/>
      <c r="E22" s="67"/>
      <c r="F22" s="67"/>
      <c r="G22" s="83">
        <f>'Kriminal (Appelli Inferjuri)'!G33</f>
        <v>0</v>
      </c>
      <c r="H22" s="84">
        <f>'Kriminal (Appelli Inferjuri)'!I33</f>
        <v>0</v>
      </c>
      <c r="I22" s="84">
        <f>'Kriminal (Appelli Inferjuri)'!K33</f>
        <v>0</v>
      </c>
      <c r="J22" s="84">
        <f>'Kriminal (Appelli Inferjuri)'!M33</f>
        <v>0</v>
      </c>
      <c r="K22" s="84">
        <f>'Kriminal (Appelli Inferjuri)'!O33</f>
        <v>0</v>
      </c>
      <c r="L22" s="84">
        <f>'Kriminal (Appelli Inferjuri)'!Q33</f>
        <v>0</v>
      </c>
      <c r="M22" s="85">
        <f t="shared" si="1"/>
        <v>0</v>
      </c>
      <c r="N22" s="84">
        <f>'Kriminal (Appelli Inferjuri)'!U33</f>
        <v>0</v>
      </c>
      <c r="O22" s="86">
        <f t="shared" si="2"/>
        <v>0</v>
      </c>
      <c r="Q22" s="58" t="s">
        <v>95</v>
      </c>
    </row>
    <row r="23" spans="2:17" ht="11.25" customHeight="1">
      <c r="B23" s="67"/>
      <c r="C23" s="99" t="s">
        <v>104</v>
      </c>
      <c r="D23" s="67"/>
      <c r="E23" s="67"/>
      <c r="F23" s="67"/>
      <c r="G23" s="83">
        <f>'Kriminal (Appelli Inferjuri)'!G35</f>
        <v>174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3</v>
      </c>
      <c r="K23" s="84">
        <f>'Kriminal (Appelli Inferjuri)'!O35</f>
        <v>0</v>
      </c>
      <c r="L23" s="84">
        <f>'Kriminal (Appelli Inferjuri)'!Q35</f>
        <v>1</v>
      </c>
      <c r="M23" s="85">
        <f>G23+H23+I23-J23+K23-L23</f>
        <v>170</v>
      </c>
      <c r="N23" s="84">
        <f>'Kriminal (Appelli Inferjuri)'!U35</f>
        <v>0</v>
      </c>
      <c r="O23" s="86">
        <f>M23-N23</f>
        <v>170</v>
      </c>
      <c r="Q23" s="58" t="s">
        <v>96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97</v>
      </c>
    </row>
    <row r="25" spans="2:17" ht="11.25" customHeight="1">
      <c r="B25" s="67"/>
      <c r="C25" s="67"/>
      <c r="D25" s="67"/>
      <c r="E25" s="67"/>
      <c r="F25" s="101" t="s">
        <v>54</v>
      </c>
      <c r="G25" s="102">
        <f aca="true" t="shared" si="3" ref="G25:N25">SUM(G18:G24)</f>
        <v>948</v>
      </c>
      <c r="H25" s="103">
        <f t="shared" si="3"/>
        <v>24</v>
      </c>
      <c r="I25" s="103">
        <f t="shared" si="3"/>
        <v>0</v>
      </c>
      <c r="J25" s="103">
        <f t="shared" si="3"/>
        <v>26</v>
      </c>
      <c r="K25" s="103">
        <f t="shared" si="3"/>
        <v>1</v>
      </c>
      <c r="L25" s="103">
        <f t="shared" si="3"/>
        <v>1</v>
      </c>
      <c r="M25" s="104">
        <f t="shared" si="3"/>
        <v>946</v>
      </c>
      <c r="N25" s="103">
        <f t="shared" si="3"/>
        <v>0</v>
      </c>
      <c r="O25" s="105">
        <f>SUM(O18:Q24)</f>
        <v>946</v>
      </c>
      <c r="Q25" s="58" t="s">
        <v>140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98</v>
      </c>
    </row>
    <row r="27" spans="2:17" ht="11.25" customHeight="1">
      <c r="B27" s="67"/>
      <c r="C27" s="67" t="s">
        <v>194</v>
      </c>
      <c r="D27" s="67"/>
      <c r="E27" s="67"/>
      <c r="F27" s="67"/>
      <c r="G27" s="83">
        <f>'Kriminal (Appelli Inferjuri)'!G41</f>
        <v>17</v>
      </c>
      <c r="H27" s="84">
        <f>'Kriminal (Appelli Inferjuri)'!I41</f>
        <v>1</v>
      </c>
      <c r="I27" s="84">
        <f>'Kriminal (Appelli Inferjuri)'!K41</f>
        <v>0</v>
      </c>
      <c r="J27" s="84">
        <f>'Kriminal (Appelli Inferjuri)'!M41</f>
        <v>0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18</v>
      </c>
      <c r="N27" s="84">
        <f>'Kriminal (Appelli Inferjuri)'!U41</f>
        <v>0</v>
      </c>
      <c r="O27" s="86">
        <f t="shared" si="2"/>
        <v>18</v>
      </c>
      <c r="Q27" s="65" t="s">
        <v>171</v>
      </c>
    </row>
    <row r="28" spans="2:17" ht="11.25" customHeight="1">
      <c r="B28" s="67"/>
      <c r="C28" s="67"/>
      <c r="D28" s="67"/>
      <c r="E28" s="67"/>
      <c r="F28" s="67"/>
      <c r="G28" s="83">
        <f>'Kriminal (Appelli Inferjuri)'!G43</f>
        <v>0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0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0</v>
      </c>
      <c r="N28" s="84">
        <f>'Kriminal (Appelli Inferjuri)'!U43</f>
        <v>0</v>
      </c>
      <c r="O28" s="86">
        <f t="shared" si="2"/>
        <v>0</v>
      </c>
      <c r="Q28" s="58" t="s">
        <v>99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185</v>
      </c>
    </row>
    <row r="30" spans="2:17" ht="13.5">
      <c r="B30" s="108"/>
      <c r="C30" s="67"/>
      <c r="D30" s="67"/>
      <c r="E30" s="67"/>
      <c r="F30" s="101" t="s">
        <v>55</v>
      </c>
      <c r="G30" s="102">
        <f aca="true" t="shared" si="4" ref="G30:O30">SUM(G26:G29)</f>
        <v>17</v>
      </c>
      <c r="H30" s="103">
        <f t="shared" si="4"/>
        <v>1</v>
      </c>
      <c r="I30" s="103">
        <f t="shared" si="4"/>
        <v>0</v>
      </c>
      <c r="J30" s="103">
        <f t="shared" si="4"/>
        <v>0</v>
      </c>
      <c r="K30" s="103">
        <f t="shared" si="4"/>
        <v>0</v>
      </c>
      <c r="L30" s="103">
        <f t="shared" si="4"/>
        <v>0</v>
      </c>
      <c r="M30" s="104">
        <f t="shared" si="4"/>
        <v>18</v>
      </c>
      <c r="N30" s="103">
        <f t="shared" si="4"/>
        <v>0</v>
      </c>
      <c r="O30" s="105">
        <f t="shared" si="4"/>
        <v>18</v>
      </c>
      <c r="Q30" s="58" t="s">
        <v>151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965</v>
      </c>
      <c r="H31" s="91">
        <f t="shared" si="5"/>
        <v>25</v>
      </c>
      <c r="I31" s="91">
        <f t="shared" si="5"/>
        <v>0</v>
      </c>
      <c r="J31" s="91">
        <f t="shared" si="5"/>
        <v>26</v>
      </c>
      <c r="K31" s="91">
        <f t="shared" si="5"/>
        <v>1</v>
      </c>
      <c r="L31" s="91">
        <f t="shared" si="5"/>
        <v>1</v>
      </c>
      <c r="M31" s="92">
        <f t="shared" si="5"/>
        <v>964</v>
      </c>
      <c r="N31" s="91">
        <f t="shared" si="5"/>
        <v>0</v>
      </c>
      <c r="O31" s="93">
        <f t="shared" si="5"/>
        <v>964</v>
      </c>
      <c r="Q31" s="58" t="s">
        <v>100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101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102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103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104</v>
      </c>
    </row>
    <row r="36" spans="2:17" ht="11.25" customHeight="1">
      <c r="B36" s="67"/>
      <c r="C36" s="100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105</v>
      </c>
    </row>
    <row r="37" spans="2:17" ht="11.25" customHeight="1">
      <c r="B37" s="67"/>
      <c r="C37" s="100"/>
      <c r="D37" s="67"/>
      <c r="E37" s="67"/>
      <c r="F37" s="67"/>
      <c r="G37" s="83">
        <f>'Kriminal (Superjuri)'!G27</f>
        <v>0</v>
      </c>
      <c r="H37" s="84">
        <f>'Kriminal (Superjuri)'!I27</f>
        <v>0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0</v>
      </c>
      <c r="N37" s="84">
        <f>'Kriminal (Superjuri)'!U27</f>
        <v>0</v>
      </c>
      <c r="O37" s="86">
        <f t="shared" si="7"/>
        <v>0</v>
      </c>
      <c r="Q37" s="58" t="s">
        <v>170</v>
      </c>
    </row>
    <row r="38" spans="2:17" ht="11.25" customHeight="1">
      <c r="B38" s="67"/>
      <c r="C38" s="100" t="s">
        <v>60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106</v>
      </c>
    </row>
    <row r="39" spans="2:17" ht="11.25" customHeight="1">
      <c r="B39" s="67"/>
      <c r="C39" s="99" t="s">
        <v>170</v>
      </c>
      <c r="D39" s="67"/>
      <c r="E39" s="67"/>
      <c r="F39" s="67"/>
      <c r="G39" s="83">
        <f>'Kriminal (Superjuri)'!G31</f>
        <v>53</v>
      </c>
      <c r="H39" s="84">
        <f>'Kriminal (Superjuri)'!I31</f>
        <v>0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1</v>
      </c>
      <c r="L39" s="84">
        <f>'Kriminal (Superjuri)'!Q31</f>
        <v>0</v>
      </c>
      <c r="M39" s="85">
        <f t="shared" si="6"/>
        <v>54</v>
      </c>
      <c r="N39" s="84">
        <f>'Kriminal (Superjuri)'!U31</f>
        <v>7</v>
      </c>
      <c r="O39" s="86">
        <f t="shared" si="7"/>
        <v>47</v>
      </c>
      <c r="Q39" s="58" t="s">
        <v>192</v>
      </c>
    </row>
    <row r="40" spans="2:17" ht="11.25" customHeight="1">
      <c r="B40" s="67"/>
      <c r="C40" s="100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107</v>
      </c>
    </row>
    <row r="41" spans="2:17" ht="11.25" customHeight="1">
      <c r="B41" s="67"/>
      <c r="C41" s="99"/>
      <c r="D41" s="67"/>
      <c r="E41" s="67"/>
      <c r="F41" s="67"/>
      <c r="G41" s="83">
        <f>'Kriminal (Superjuri)'!G35</f>
        <v>0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0</v>
      </c>
      <c r="N41" s="84">
        <f>'Kriminal (Superjuri)'!U35</f>
        <v>0</v>
      </c>
      <c r="O41" s="86">
        <f t="shared" si="7"/>
        <v>0</v>
      </c>
      <c r="Q41" s="58" t="s">
        <v>108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19</v>
      </c>
      <c r="H42" s="84">
        <f>'Kriminal (Superjuri)'!I37</f>
        <v>3</v>
      </c>
      <c r="I42" s="110">
        <f>'Kriminal (Superjuri)'!K37</f>
        <v>0</v>
      </c>
      <c r="J42" s="84">
        <f>'Kriminal (Superjuri)'!M37</f>
        <v>1</v>
      </c>
      <c r="K42" s="84">
        <f>'Kriminal (Superjuri)'!O37</f>
        <v>0</v>
      </c>
      <c r="L42" s="84">
        <f>'Kriminal (Superjuri)'!Q37</f>
        <v>1</v>
      </c>
      <c r="M42" s="85">
        <f t="shared" si="6"/>
        <v>20</v>
      </c>
      <c r="N42" s="84">
        <f>'Kriminal (Superjuri)'!U37</f>
        <v>7</v>
      </c>
      <c r="O42" s="86">
        <f t="shared" si="7"/>
        <v>13</v>
      </c>
      <c r="Q42" s="58" t="s">
        <v>110</v>
      </c>
    </row>
    <row r="43" spans="2:17" ht="13.5">
      <c r="B43" s="67"/>
      <c r="C43" s="67"/>
      <c r="D43" s="67"/>
      <c r="E43" s="67"/>
      <c r="F43" s="101" t="s">
        <v>54</v>
      </c>
      <c r="G43" s="102">
        <f>SUM(G36:G42)</f>
        <v>72</v>
      </c>
      <c r="H43" s="103">
        <f>SUM(H36:H42)</f>
        <v>3</v>
      </c>
      <c r="I43" s="103">
        <f aca="true" t="shared" si="8" ref="I43:O43">SUM(I36:I42)</f>
        <v>0</v>
      </c>
      <c r="J43" s="103">
        <f t="shared" si="8"/>
        <v>1</v>
      </c>
      <c r="K43" s="103">
        <f t="shared" si="8"/>
        <v>1</v>
      </c>
      <c r="L43" s="103">
        <f t="shared" si="8"/>
        <v>1</v>
      </c>
      <c r="M43" s="104">
        <f t="shared" si="8"/>
        <v>74</v>
      </c>
      <c r="N43" s="103">
        <f t="shared" si="8"/>
        <v>14</v>
      </c>
      <c r="O43" s="105">
        <f t="shared" si="8"/>
        <v>60</v>
      </c>
      <c r="Q43" s="58" t="s">
        <v>111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112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113</v>
      </c>
    </row>
    <row r="46" spans="2:17" ht="13.5">
      <c r="B46" s="67"/>
      <c r="C46" s="100"/>
      <c r="D46" s="67"/>
      <c r="E46" s="67"/>
      <c r="F46" s="101" t="s">
        <v>55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109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72</v>
      </c>
      <c r="H47" s="91">
        <f t="shared" si="10"/>
        <v>3</v>
      </c>
      <c r="I47" s="91">
        <f t="shared" si="10"/>
        <v>0</v>
      </c>
      <c r="J47" s="91">
        <f t="shared" si="10"/>
        <v>1</v>
      </c>
      <c r="K47" s="91">
        <f t="shared" si="10"/>
        <v>1</v>
      </c>
      <c r="L47" s="91">
        <f t="shared" si="10"/>
        <v>1</v>
      </c>
      <c r="M47" s="92">
        <f t="shared" si="10"/>
        <v>74</v>
      </c>
      <c r="N47" s="91">
        <f t="shared" si="10"/>
        <v>14</v>
      </c>
      <c r="O47" s="93">
        <f t="shared" si="10"/>
        <v>60</v>
      </c>
      <c r="Q47" s="58" t="s">
        <v>110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137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111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112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346</v>
      </c>
      <c r="H51" s="84">
        <f>'J. Demicoli'!I45</f>
        <v>4</v>
      </c>
      <c r="I51" s="84">
        <f>'J. Demicoli'!K45</f>
        <v>0</v>
      </c>
      <c r="J51" s="84">
        <f>'J. Demicoli'!M45</f>
        <v>2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348</v>
      </c>
      <c r="N51" s="84">
        <f>'J. Demicoli'!U45</f>
        <v>0</v>
      </c>
      <c r="O51" s="86">
        <f>M51-N51</f>
        <v>348</v>
      </c>
      <c r="Q51" s="58" t="s">
        <v>113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207</v>
      </c>
      <c r="H52" s="84">
        <f>'Vella G.'!I45</f>
        <v>13</v>
      </c>
      <c r="I52" s="84">
        <f>'Vella G.'!K45</f>
        <v>0</v>
      </c>
      <c r="J52" s="84">
        <f>'Vella G.'!M45</f>
        <v>2</v>
      </c>
      <c r="K52" s="84">
        <f>'Vella G.'!O45</f>
        <v>0</v>
      </c>
      <c r="L52" s="84">
        <f>'Vella G.'!Q45</f>
        <v>5</v>
      </c>
      <c r="M52" s="85">
        <f t="shared" si="11"/>
        <v>213</v>
      </c>
      <c r="N52" s="84">
        <f>'Vella G.'!U45</f>
        <v>1</v>
      </c>
      <c r="O52" s="86">
        <f aca="true" t="shared" si="12" ref="O52:O67">M52-N52</f>
        <v>212</v>
      </c>
      <c r="Q52" s="58" t="s">
        <v>114</v>
      </c>
    </row>
    <row r="53" spans="2:17" ht="11.25" customHeight="1">
      <c r="B53" s="67"/>
      <c r="C53" s="100" t="str">
        <f>Q66</f>
        <v>FRANCESCO DEPASQUALE</v>
      </c>
      <c r="D53" s="67"/>
      <c r="E53" s="67"/>
      <c r="F53" s="67"/>
      <c r="G53" s="83">
        <f>'Depasquale F.'!G45</f>
        <v>264</v>
      </c>
      <c r="H53" s="84">
        <f>'Depasquale F.'!I45</f>
        <v>64</v>
      </c>
      <c r="I53" s="84">
        <f>'Depasquale F.'!K45</f>
        <v>0</v>
      </c>
      <c r="J53" s="84">
        <f>'Depasquale F.'!M45</f>
        <v>81</v>
      </c>
      <c r="K53" s="84">
        <f>'Depasquale F.'!O45</f>
        <v>0</v>
      </c>
      <c r="L53" s="84">
        <f>'Depasquale F.'!Q45</f>
        <v>0</v>
      </c>
      <c r="M53" s="85">
        <f t="shared" si="11"/>
        <v>247</v>
      </c>
      <c r="N53" s="84">
        <f>'Depasquale F.'!U45</f>
        <v>32</v>
      </c>
      <c r="O53" s="86">
        <f t="shared" si="12"/>
        <v>215</v>
      </c>
      <c r="Q53" s="58" t="s">
        <v>115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632</v>
      </c>
      <c r="H54" s="84">
        <f>'Astrid-May Grima'!I45</f>
        <v>106</v>
      </c>
      <c r="I54" s="84">
        <f>'Astrid-May Grima'!K45</f>
        <v>0</v>
      </c>
      <c r="J54" s="84">
        <f>'Astrid-May Grima'!M45</f>
        <v>93</v>
      </c>
      <c r="K54" s="84">
        <f>'Astrid-May Grima'!O45</f>
        <v>5</v>
      </c>
      <c r="L54" s="84">
        <f>'Astrid-May Grima'!Q45</f>
        <v>0</v>
      </c>
      <c r="M54" s="85">
        <f t="shared" si="11"/>
        <v>650</v>
      </c>
      <c r="N54" s="84">
        <f>'Astrid-May Grima'!U45</f>
        <v>1</v>
      </c>
      <c r="O54" s="86">
        <f t="shared" si="12"/>
        <v>649</v>
      </c>
      <c r="Q54" s="109" t="s">
        <v>116</v>
      </c>
    </row>
    <row r="55" spans="2:17" ht="11.25" customHeight="1">
      <c r="B55" s="108"/>
      <c r="C55" s="99" t="s">
        <v>187</v>
      </c>
      <c r="D55" s="67"/>
      <c r="E55" s="67"/>
      <c r="F55" s="67"/>
      <c r="G55" s="83">
        <f>'Farrugia Frendo C.'!G45</f>
        <v>883</v>
      </c>
      <c r="H55" s="84">
        <f>'Farrugia Frendo C.'!I45</f>
        <v>50</v>
      </c>
      <c r="I55" s="84">
        <f>'Farrugia Frendo C.'!K45</f>
        <v>0</v>
      </c>
      <c r="J55" s="84">
        <f>'Farrugia Frendo C.'!M45</f>
        <v>52</v>
      </c>
      <c r="K55" s="84">
        <f>'Farrugia Frendo C.'!O45</f>
        <v>0</v>
      </c>
      <c r="L55" s="84">
        <f>'Farrugia Frendo C.'!Q45</f>
        <v>0</v>
      </c>
      <c r="M55" s="85">
        <f t="shared" si="11"/>
        <v>881</v>
      </c>
      <c r="N55" s="84">
        <f>'Farrugia Frendo C.'!U45</f>
        <v>73</v>
      </c>
      <c r="O55" s="86">
        <f t="shared" si="12"/>
        <v>808</v>
      </c>
      <c r="Q55" s="58" t="s">
        <v>117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1756</v>
      </c>
      <c r="H56" s="84">
        <f>'Micallef Stafrace Y.'!I45</f>
        <v>298</v>
      </c>
      <c r="I56" s="84">
        <f>'Micallef Stafrace Y.'!K45</f>
        <v>0</v>
      </c>
      <c r="J56" s="84">
        <f>'Micallef Stafrace Y.'!M45</f>
        <v>167</v>
      </c>
      <c r="K56" s="84">
        <f>'Micallef Stafrace Y.'!O45</f>
        <v>0</v>
      </c>
      <c r="L56" s="84">
        <f>'Micallef Stafrace Y.'!Q45</f>
        <v>0</v>
      </c>
      <c r="M56" s="85">
        <f t="shared" si="11"/>
        <v>1887</v>
      </c>
      <c r="N56" s="84">
        <f>'Micallef Stafrace Y.'!U45</f>
        <v>0</v>
      </c>
      <c r="O56" s="86">
        <f t="shared" si="12"/>
        <v>1887</v>
      </c>
      <c r="Q56" s="58" t="s">
        <v>118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584</v>
      </c>
      <c r="H57" s="84">
        <f>'Demicoli A.'!I45</f>
        <v>57</v>
      </c>
      <c r="I57" s="84">
        <f>'Demicoli A.'!K45</f>
        <v>0</v>
      </c>
      <c r="J57" s="84">
        <f>'Demicoli A.'!M45</f>
        <v>45</v>
      </c>
      <c r="K57" s="84">
        <f>'Demicoli A.'!O45</f>
        <v>0</v>
      </c>
      <c r="L57" s="84">
        <f>'Demicoli A.'!Q45</f>
        <v>0</v>
      </c>
      <c r="M57" s="85">
        <f t="shared" si="11"/>
        <v>596</v>
      </c>
      <c r="N57" s="84">
        <f>'Demicoli A.'!U45</f>
        <v>195</v>
      </c>
      <c r="O57" s="86">
        <f t="shared" si="12"/>
        <v>401</v>
      </c>
      <c r="Q57" s="58" t="s">
        <v>119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417</v>
      </c>
      <c r="H58" s="84">
        <f>'Farrugia M.'!I45</f>
        <v>8</v>
      </c>
      <c r="I58" s="84">
        <f>'Farrugia M.'!K45</f>
        <v>0</v>
      </c>
      <c r="J58" s="84">
        <f>'Farrugia M.'!M45</f>
        <v>23</v>
      </c>
      <c r="K58" s="84">
        <f>'Farrugia M.'!O45</f>
        <v>0</v>
      </c>
      <c r="L58" s="84">
        <f>'Farrugia M.'!Q45</f>
        <v>0</v>
      </c>
      <c r="M58" s="85">
        <f t="shared" si="11"/>
        <v>402</v>
      </c>
      <c r="N58" s="84">
        <f>'Farrugia M.'!U45</f>
        <v>71</v>
      </c>
      <c r="O58" s="86">
        <f t="shared" si="12"/>
        <v>331</v>
      </c>
      <c r="Q58" s="58" t="s">
        <v>120</v>
      </c>
    </row>
    <row r="59" spans="2:17" ht="11.25" customHeight="1">
      <c r="B59" s="67"/>
      <c r="C59" s="100"/>
      <c r="D59" s="67"/>
      <c r="E59" s="67"/>
      <c r="F59" s="67"/>
      <c r="G59" s="83">
        <f>'mag. 1'!G45</f>
        <v>0</v>
      </c>
      <c r="H59" s="84">
        <f>'mag. 1'!I45</f>
        <v>0</v>
      </c>
      <c r="I59" s="84">
        <f>'mag. 1'!K45</f>
        <v>0</v>
      </c>
      <c r="J59" s="84">
        <f>'mag. 1'!M45</f>
        <v>0</v>
      </c>
      <c r="K59" s="84">
        <f>'mag. 1'!O45</f>
        <v>0</v>
      </c>
      <c r="L59" s="84">
        <f>'mag. 1'!Q45</f>
        <v>0</v>
      </c>
      <c r="M59" s="85">
        <f t="shared" si="11"/>
        <v>0</v>
      </c>
      <c r="N59" s="84">
        <f>'mag. 1'!U45</f>
        <v>0</v>
      </c>
      <c r="O59" s="86">
        <f t="shared" si="12"/>
        <v>0</v>
      </c>
      <c r="Q59" s="58" t="s">
        <v>121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576</v>
      </c>
      <c r="H60" s="84">
        <f>'Simone Grech'!I45</f>
        <v>51</v>
      </c>
      <c r="I60" s="84">
        <f>'Simone Grech'!K45</f>
        <v>0</v>
      </c>
      <c r="J60" s="84">
        <f>'Simone Grech'!M45</f>
        <v>48</v>
      </c>
      <c r="K60" s="84">
        <f>'Simone Grech'!O45</f>
        <v>0</v>
      </c>
      <c r="L60" s="84">
        <f>'Simone Grech'!Q45</f>
        <v>0</v>
      </c>
      <c r="M60" s="85">
        <f t="shared" si="11"/>
        <v>579</v>
      </c>
      <c r="N60" s="84">
        <f>'Simone Grech'!U45</f>
        <v>0</v>
      </c>
      <c r="O60" s="86">
        <f t="shared" si="12"/>
        <v>579</v>
      </c>
      <c r="Q60" s="58" t="s">
        <v>122</v>
      </c>
    </row>
    <row r="61" spans="2:17" ht="11.25" customHeight="1">
      <c r="B61" s="67"/>
      <c r="C61" s="99" t="s">
        <v>175</v>
      </c>
      <c r="D61" s="67"/>
      <c r="E61" s="67"/>
      <c r="F61" s="67"/>
      <c r="G61" s="83">
        <f>'J. Mifsud'!G45</f>
        <v>152</v>
      </c>
      <c r="H61" s="84">
        <f>'J. Mifsud'!I45</f>
        <v>28</v>
      </c>
      <c r="I61" s="84">
        <f>'J. Mifsud'!K45</f>
        <v>0</v>
      </c>
      <c r="J61" s="84">
        <f>'J. Mifsud'!M45</f>
        <v>35</v>
      </c>
      <c r="K61" s="84">
        <f>'J. Mifsud'!O45</f>
        <v>0</v>
      </c>
      <c r="L61" s="84">
        <f>'J. Mifsud'!Q45</f>
        <v>0</v>
      </c>
      <c r="M61" s="85">
        <f t="shared" si="11"/>
        <v>145</v>
      </c>
      <c r="N61" s="84">
        <f>'J. Mifsud'!U45</f>
        <v>0</v>
      </c>
      <c r="O61" s="86">
        <f t="shared" si="12"/>
        <v>145</v>
      </c>
      <c r="Q61" s="58" t="s">
        <v>123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469</v>
      </c>
      <c r="H62" s="84">
        <f>'Clarke D.'!I45</f>
        <v>12</v>
      </c>
      <c r="I62" s="84">
        <f>'Clarke D.'!K45</f>
        <v>0</v>
      </c>
      <c r="J62" s="84">
        <f>'Clarke D.'!M45</f>
        <v>10</v>
      </c>
      <c r="K62" s="84">
        <f>'Clarke D.'!O45</f>
        <v>1</v>
      </c>
      <c r="L62" s="84">
        <f>'Clarke D.'!Q45</f>
        <v>1</v>
      </c>
      <c r="M62" s="85">
        <f t="shared" si="11"/>
        <v>471</v>
      </c>
      <c r="N62" s="84">
        <f>'Clarke D.'!U45</f>
        <v>8</v>
      </c>
      <c r="O62" s="86">
        <f t="shared" si="12"/>
        <v>463</v>
      </c>
      <c r="Q62" s="99" t="s">
        <v>105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1036</v>
      </c>
      <c r="H63" s="84">
        <f>'Galea Sciberras N.'!I45</f>
        <v>3</v>
      </c>
      <c r="I63" s="84">
        <f>'Galea Sciberras N.'!K45</f>
        <v>0</v>
      </c>
      <c r="J63" s="84">
        <f>'Galea Sciberras N.'!M45</f>
        <v>15</v>
      </c>
      <c r="K63" s="84">
        <f>'Galea Sciberras N.'!O45</f>
        <v>0</v>
      </c>
      <c r="L63" s="84">
        <f>'Galea Sciberras N.'!Q45</f>
        <v>0</v>
      </c>
      <c r="M63" s="85">
        <f>G63+H63+I63-J63+K63-L63</f>
        <v>1024</v>
      </c>
      <c r="N63" s="84">
        <f>'Galea Sciberras N.'!U45</f>
        <v>197</v>
      </c>
      <c r="O63" s="86">
        <f>M63-N63</f>
        <v>827</v>
      </c>
      <c r="Q63" s="99" t="s">
        <v>100</v>
      </c>
    </row>
    <row r="64" spans="2:17" ht="11.25" customHeight="1">
      <c r="B64" s="67"/>
      <c r="C64" s="99" t="s">
        <v>176</v>
      </c>
      <c r="D64" s="67"/>
      <c r="E64" s="67"/>
      <c r="F64" s="67"/>
      <c r="G64" s="83">
        <f>'M. Vella'!G45</f>
        <v>286</v>
      </c>
      <c r="H64" s="84">
        <f>'M. Vella'!I45</f>
        <v>19</v>
      </c>
      <c r="I64" s="84">
        <f>'M. Vella'!K45</f>
        <v>0</v>
      </c>
      <c r="J64" s="84">
        <f>'M. Vella'!M45</f>
        <v>5</v>
      </c>
      <c r="K64" s="84">
        <f>'M. Vella'!O45</f>
        <v>0</v>
      </c>
      <c r="L64" s="84">
        <f>'M. Vella'!Q45</f>
        <v>5</v>
      </c>
      <c r="M64" s="85">
        <f>G64+H64+I64-J64+K64-L64</f>
        <v>295</v>
      </c>
      <c r="N64" s="84">
        <f>'M. Vella'!U45</f>
        <v>137</v>
      </c>
      <c r="O64" s="86">
        <f t="shared" si="12"/>
        <v>158</v>
      </c>
      <c r="Q64" s="118" t="s">
        <v>138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1021</v>
      </c>
      <c r="H65" s="84">
        <f>'Stafrace Zammit C.'!I45</f>
        <v>92</v>
      </c>
      <c r="I65" s="110">
        <f>'Stafrace Zammit C.'!K45</f>
        <v>0</v>
      </c>
      <c r="J65" s="84">
        <f>'Stafrace Zammit C.'!M45</f>
        <v>98</v>
      </c>
      <c r="K65" s="84">
        <f>'Stafrace Zammit C.'!O45</f>
        <v>0</v>
      </c>
      <c r="L65" s="84">
        <f>'Stafrace Zammit C.'!Q45</f>
        <v>0</v>
      </c>
      <c r="M65" s="85">
        <f t="shared" si="11"/>
        <v>1015</v>
      </c>
      <c r="N65" s="84">
        <f>'Stafrace Zammit C.'!U45</f>
        <v>144</v>
      </c>
      <c r="O65" s="86">
        <f t="shared" si="12"/>
        <v>871</v>
      </c>
      <c r="Q65" s="58" t="s">
        <v>139</v>
      </c>
    </row>
    <row r="66" spans="2:17" ht="11.25" customHeight="1">
      <c r="B66" s="67"/>
      <c r="C66" s="100"/>
      <c r="D66" s="67"/>
      <c r="E66" s="67"/>
      <c r="F66" s="67"/>
      <c r="G66" s="83">
        <f>'mag. 2'!G45</f>
        <v>0</v>
      </c>
      <c r="H66" s="84">
        <f>'mag. 2'!I45</f>
        <v>0</v>
      </c>
      <c r="I66" s="84">
        <f>'mag. 2'!K45</f>
        <v>0</v>
      </c>
      <c r="J66" s="84">
        <f>'mag. 2'!M45</f>
        <v>0</v>
      </c>
      <c r="K66" s="84">
        <f>'mag. 2'!O45</f>
        <v>0</v>
      </c>
      <c r="L66" s="84">
        <f>'mag. 2'!Q45</f>
        <v>0</v>
      </c>
      <c r="M66" s="85">
        <f t="shared" si="11"/>
        <v>0</v>
      </c>
      <c r="N66" s="84">
        <f>'mag. 2'!U45</f>
        <v>0</v>
      </c>
      <c r="O66" s="86">
        <f t="shared" si="12"/>
        <v>0</v>
      </c>
      <c r="Q66" s="58" t="s">
        <v>144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145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250</v>
      </c>
      <c r="H68" s="84">
        <f>'Camilleri N.'!I45</f>
        <v>10</v>
      </c>
      <c r="I68" s="84">
        <f>'Camilleri N.'!K45</f>
        <v>0</v>
      </c>
      <c r="J68" s="84">
        <f>'Camilleri N.'!M45</f>
        <v>11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249</v>
      </c>
      <c r="N68" s="84">
        <f>'Camilleri N.'!U45</f>
        <v>43</v>
      </c>
      <c r="O68" s="86">
        <f aca="true" t="shared" si="14" ref="O68:O73">M68-N68</f>
        <v>206</v>
      </c>
      <c r="Q68" s="58" t="s">
        <v>146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1108</v>
      </c>
      <c r="H69" s="84">
        <f>'Farrugia I.'!I45</f>
        <v>35</v>
      </c>
      <c r="I69" s="84">
        <f>'Farrugia I.'!K45</f>
        <v>0</v>
      </c>
      <c r="J69" s="84">
        <f>'Farrugia I.'!M45</f>
        <v>32</v>
      </c>
      <c r="K69" s="84">
        <f>'Farrugia I.'!O45</f>
        <v>0</v>
      </c>
      <c r="L69" s="84">
        <f>'Farrugia I.'!Q45</f>
        <v>0</v>
      </c>
      <c r="M69" s="85">
        <f t="shared" si="13"/>
        <v>1111</v>
      </c>
      <c r="N69" s="84">
        <f>'Farrugia I.'!U45</f>
        <v>1</v>
      </c>
      <c r="O69" s="86">
        <f t="shared" si="14"/>
        <v>1110</v>
      </c>
      <c r="Q69" s="58" t="s">
        <v>153</v>
      </c>
    </row>
    <row r="70" spans="2:17" ht="11.25" customHeight="1">
      <c r="B70" s="67"/>
      <c r="C70" s="100" t="str">
        <f>Q71</f>
        <v>AARON BUGEJA</v>
      </c>
      <c r="D70" s="67"/>
      <c r="E70" s="67"/>
      <c r="F70" s="67"/>
      <c r="G70" s="83">
        <f>'Bugeja A.'!G45</f>
        <v>571</v>
      </c>
      <c r="H70" s="84">
        <f>'Bugeja A.'!I45</f>
        <v>79</v>
      </c>
      <c r="I70" s="84">
        <f>'Bugeja A.'!K45</f>
        <v>0</v>
      </c>
      <c r="J70" s="84">
        <f>'Bugeja A.'!M45</f>
        <v>106</v>
      </c>
      <c r="K70" s="84">
        <f>'Bugeja A.'!O45</f>
        <v>0</v>
      </c>
      <c r="L70" s="84">
        <f>'Bugeja A.'!Q45</f>
        <v>0</v>
      </c>
      <c r="M70" s="85">
        <f t="shared" si="13"/>
        <v>544</v>
      </c>
      <c r="N70" s="84">
        <f>'Bugeja A.'!U45</f>
        <v>0</v>
      </c>
      <c r="O70" s="86">
        <f t="shared" si="14"/>
        <v>544</v>
      </c>
      <c r="Q70" s="58" t="s">
        <v>156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188</v>
      </c>
      <c r="H71" s="84">
        <f>'Galea C.'!I45</f>
        <v>80</v>
      </c>
      <c r="I71" s="84">
        <f>'Galea C.'!K45</f>
        <v>0</v>
      </c>
      <c r="J71" s="84">
        <f>'Galea C.'!M45</f>
        <v>59</v>
      </c>
      <c r="K71" s="84">
        <f>'Galea C.'!O45</f>
        <v>0</v>
      </c>
      <c r="L71" s="84">
        <f>'Galea C.'!Q45</f>
        <v>0</v>
      </c>
      <c r="M71" s="85">
        <f t="shared" si="13"/>
        <v>209</v>
      </c>
      <c r="N71" s="84">
        <f>'Galea C.'!U45</f>
        <v>2</v>
      </c>
      <c r="O71" s="86">
        <f t="shared" si="14"/>
        <v>207</v>
      </c>
      <c r="Q71" s="58" t="s">
        <v>163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239</v>
      </c>
      <c r="H72" s="84">
        <f>'Frendo Dimech D.'!I45</f>
        <v>32</v>
      </c>
      <c r="I72" s="84">
        <f>'Frendo Dimech D.'!K45</f>
        <v>0</v>
      </c>
      <c r="J72" s="84">
        <f>'Frendo Dimech D.'!M45</f>
        <v>61</v>
      </c>
      <c r="K72" s="84">
        <f>'Frendo Dimech D.'!O45</f>
        <v>0</v>
      </c>
      <c r="L72" s="84">
        <f>'Frendo Dimech D.'!Q45</f>
        <v>0</v>
      </c>
      <c r="M72" s="85">
        <f t="shared" si="13"/>
        <v>210</v>
      </c>
      <c r="N72" s="84">
        <f>'Frendo Dimech D.'!U45</f>
        <v>17</v>
      </c>
      <c r="O72" s="86">
        <f t="shared" si="14"/>
        <v>193</v>
      </c>
      <c r="Q72" s="58" t="s">
        <v>200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244</v>
      </c>
      <c r="H73" s="84">
        <f>'Rachel Montebello'!I45</f>
        <v>14</v>
      </c>
      <c r="I73" s="84">
        <f>'Rachel Montebello'!K45</f>
        <v>1</v>
      </c>
      <c r="J73" s="84">
        <f>'Rachel Montebello'!M45</f>
        <v>5</v>
      </c>
      <c r="K73" s="84">
        <f>'Rachel Montebello'!O45</f>
        <v>0</v>
      </c>
      <c r="L73" s="84">
        <f>'Rachel Montebello'!Q45</f>
        <v>0</v>
      </c>
      <c r="M73" s="85">
        <f t="shared" si="13"/>
        <v>254</v>
      </c>
      <c r="N73" s="84">
        <f>'Rachel Montebello'!U45</f>
        <v>141</v>
      </c>
      <c r="O73" s="86">
        <f t="shared" si="14"/>
        <v>113</v>
      </c>
      <c r="Q73" s="58" t="s">
        <v>201</v>
      </c>
    </row>
    <row r="74" spans="2:17" ht="13.5">
      <c r="B74" s="67"/>
      <c r="C74" s="67"/>
      <c r="D74" s="67"/>
      <c r="E74" s="67"/>
      <c r="F74" s="101" t="s">
        <v>54</v>
      </c>
      <c r="G74" s="119">
        <f aca="true" t="shared" si="15" ref="G74:O74">SUM(G51:G73)</f>
        <v>11229</v>
      </c>
      <c r="H74" s="120">
        <f t="shared" si="15"/>
        <v>1055</v>
      </c>
      <c r="I74" s="120">
        <f t="shared" si="15"/>
        <v>1</v>
      </c>
      <c r="J74" s="120">
        <f t="shared" si="15"/>
        <v>950</v>
      </c>
      <c r="K74" s="120">
        <f t="shared" si="15"/>
        <v>6</v>
      </c>
      <c r="L74" s="120">
        <f t="shared" si="15"/>
        <v>11</v>
      </c>
      <c r="M74" s="121">
        <f t="shared" si="15"/>
        <v>11330</v>
      </c>
      <c r="N74" s="120">
        <f t="shared" si="15"/>
        <v>1063</v>
      </c>
      <c r="O74" s="122">
        <f t="shared" si="15"/>
        <v>10267</v>
      </c>
      <c r="Q74" s="58" t="s">
        <v>164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11229</v>
      </c>
      <c r="H75" s="91">
        <f t="shared" si="16"/>
        <v>1055</v>
      </c>
      <c r="I75" s="91">
        <f t="shared" si="16"/>
        <v>1</v>
      </c>
      <c r="J75" s="91">
        <f t="shared" si="16"/>
        <v>950</v>
      </c>
      <c r="K75" s="91">
        <f t="shared" si="16"/>
        <v>6</v>
      </c>
      <c r="L75" s="91">
        <f t="shared" si="16"/>
        <v>11</v>
      </c>
      <c r="M75" s="92">
        <f t="shared" si="16"/>
        <v>11330</v>
      </c>
      <c r="N75" s="91">
        <f t="shared" si="16"/>
        <v>1063</v>
      </c>
      <c r="O75" s="124">
        <f t="shared" si="16"/>
        <v>10267</v>
      </c>
      <c r="Q75" s="58" t="s">
        <v>173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202</v>
      </c>
    </row>
    <row r="77" spans="2:15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</row>
    <row r="78" spans="2:15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6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00390625" style="2" customWidth="1"/>
    <col min="10" max="10" width="1.28515625" style="2" customWidth="1"/>
    <col min="11" max="11" width="7.8515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7.5742187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6.00390625" style="2" customWidth="1"/>
    <col min="22" max="22" width="1.28515625" style="2" customWidth="1"/>
    <col min="23" max="23" width="8.28125" style="2" customWidth="1"/>
    <col min="24" max="24" width="2.00390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Micallef Stafrace '[2]Micallef Stafrace Y.'!H6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'[4]Micallef Stafrace Y.'!$S$23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'[4]Micallef Stafrace Y.'!$S$24</f>
        <v>95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95</v>
      </c>
      <c r="T24" s="1"/>
      <c r="U24" s="30"/>
      <c r="V24" s="1"/>
      <c r="W24" s="34">
        <f aca="true" t="shared" si="0" ref="W24:W39">IF(ISNUMBER(S24),S24,0)-IF(ISNUMBER(U24),U24,0)</f>
        <v>95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'[4]Micallef Stafrace Y.'!$S$25</f>
        <v>33</v>
      </c>
      <c r="H25" s="1"/>
      <c r="I25" s="30"/>
      <c r="J25" s="1"/>
      <c r="K25" s="30"/>
      <c r="L25" s="1"/>
      <c r="M25" s="30">
        <v>7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'[4]Micallef Stafrace Y.'!$S$26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'[4]Micallef Stafrace Y.'!$S$27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'[4]Micallef Stafrace Y.'!$S$28</f>
        <v>1342</v>
      </c>
      <c r="H28" s="1"/>
      <c r="I28" s="30">
        <v>234</v>
      </c>
      <c r="J28" s="1"/>
      <c r="K28" s="30"/>
      <c r="L28" s="1"/>
      <c r="M28" s="30">
        <v>106</v>
      </c>
      <c r="N28" s="1"/>
      <c r="O28" s="30"/>
      <c r="P28" s="1"/>
      <c r="Q28" s="30"/>
      <c r="R28" s="1"/>
      <c r="S28" s="34">
        <f t="shared" si="1"/>
        <v>1470</v>
      </c>
      <c r="T28" s="1"/>
      <c r="U28" s="30"/>
      <c r="V28" s="1"/>
      <c r="W28" s="34">
        <f t="shared" si="0"/>
        <v>1470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'[4]Micallef Stafrace Y.'!$S$29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'[4]Micallef Stafrace Y.'!$S$30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'[4]Micallef Stafrace Y.'!$S$31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'[4]Micallef Stafrace Y.'!$S$32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'[4]Micallef Stafrace Y.'!$S$33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'[4]Micallef Stafrace Y.'!$S$34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'[4]Micallef Stafrace Y.'!$S$35</f>
        <v>218</v>
      </c>
      <c r="H35" s="1"/>
      <c r="I35" s="30">
        <v>63</v>
      </c>
      <c r="J35" s="1"/>
      <c r="K35" s="30"/>
      <c r="L35" s="1"/>
      <c r="M35" s="30">
        <v>42</v>
      </c>
      <c r="N35" s="1"/>
      <c r="O35" s="30"/>
      <c r="P35" s="1"/>
      <c r="Q35" s="30"/>
      <c r="R35" s="1"/>
      <c r="S35" s="34">
        <f t="shared" si="1"/>
        <v>239</v>
      </c>
      <c r="T35" s="1"/>
      <c r="U35" s="30"/>
      <c r="V35" s="1"/>
      <c r="W35" s="34">
        <f t="shared" si="0"/>
        <v>239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'[4]Micallef Stafrace Y.'!$S$36</f>
        <v>57</v>
      </c>
      <c r="H36" s="39"/>
      <c r="I36" s="30">
        <v>1</v>
      </c>
      <c r="J36" s="1"/>
      <c r="K36" s="30"/>
      <c r="L36" s="1"/>
      <c r="M36" s="30">
        <v>10</v>
      </c>
      <c r="N36" s="1"/>
      <c r="O36" s="30"/>
      <c r="P36" s="1"/>
      <c r="Q36" s="30"/>
      <c r="R36" s="1"/>
      <c r="S36" s="34">
        <f t="shared" si="1"/>
        <v>48</v>
      </c>
      <c r="T36" s="1"/>
      <c r="U36" s="30"/>
      <c r="V36" s="1"/>
      <c r="W36" s="34">
        <f>IF(ISNUMBER(S36),S36,0)-IF(ISNUMBER(U36),U36,0)</f>
        <v>48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'[4]Micallef Stafrace Y.'!$S$37</f>
        <v>11</v>
      </c>
      <c r="H37" s="1"/>
      <c r="I37" s="30"/>
      <c r="J37" s="1"/>
      <c r="K37" s="30"/>
      <c r="L37" s="1"/>
      <c r="M37" s="30">
        <v>2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9</v>
      </c>
      <c r="T37" s="1"/>
      <c r="U37" s="30"/>
      <c r="V37" s="1"/>
      <c r="W37" s="34">
        <f t="shared" si="0"/>
        <v>9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'[4]Micallef Stafrace Y.'!$S$38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'[4]Micallef Stafrace Y.'!$S$39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'[4]Micallef Stafrace Y.'!$S$40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'[4]Micallef Stafrace Y.'!$S$41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'[4]Micallef Stafrace Y.'!$S$42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'[4]Micallef Stafrace Y.'!$S$43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s="45" customFormat="1" ht="10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1756</v>
      </c>
      <c r="H45" s="34"/>
      <c r="I45" s="35">
        <f>SUM(I22:I43)</f>
        <v>298</v>
      </c>
      <c r="J45" s="34"/>
      <c r="K45" s="35">
        <f>SUM(K23:K43)</f>
        <v>0</v>
      </c>
      <c r="L45" s="34"/>
      <c r="M45" s="35">
        <f>SUM(M22:M43)</f>
        <v>167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1887</v>
      </c>
      <c r="T45" s="34"/>
      <c r="U45" s="35">
        <f>SUM(U22:U43)</f>
        <v>0</v>
      </c>
      <c r="V45" s="34"/>
      <c r="W45" s="35">
        <f>SUM(W22:W43)</f>
        <v>1887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2.25" customHeight="1">
      <c r="D50" s="40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003906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5.28125" style="2" customWidth="1"/>
    <col min="20" max="20" width="1.7109375" style="2" customWidth="1"/>
    <col min="21" max="21" width="5.7109375" style="2" customWidth="1"/>
    <col min="22" max="22" width="1.7109375" style="2" customWidth="1"/>
    <col min="23" max="23" width="6.7109375" style="2" customWidth="1"/>
    <col min="24" max="24" width="2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7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'[4]Demicoli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'[4]Demicoli A.'!$S$24</f>
        <v>142</v>
      </c>
      <c r="H24" s="1"/>
      <c r="I24" s="30">
        <v>4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144</v>
      </c>
      <c r="T24" s="1"/>
      <c r="U24" s="30">
        <v>39</v>
      </c>
      <c r="V24" s="1"/>
      <c r="W24" s="34">
        <f aca="true" t="shared" si="0" ref="W24:W39">IF(ISNUMBER(S24),S24,0)-IF(ISNUMBER(U24),U24,0)</f>
        <v>105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'[4]Demicoli A.'!$S$25</f>
        <v>31</v>
      </c>
      <c r="H25" s="1"/>
      <c r="I25" s="30">
        <v>7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35</v>
      </c>
      <c r="T25" s="1"/>
      <c r="U25" s="30"/>
      <c r="V25" s="1"/>
      <c r="W25" s="34">
        <f t="shared" si="0"/>
        <v>35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'[4]Demicoli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'[4]Demicoli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'[4]Demicoli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'[4]Demicoli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'[4]Demicoli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'[4]Demicoli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'[4]Demicoli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'[4]Demicoli A.'!$S$33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'[4]Demicoli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'[4]Demicoli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'[4]Demicoli A.'!$S$36</f>
        <v>410</v>
      </c>
      <c r="H36" s="1"/>
      <c r="I36" s="30">
        <v>46</v>
      </c>
      <c r="J36" s="1"/>
      <c r="K36" s="30"/>
      <c r="L36" s="1"/>
      <c r="M36" s="30">
        <v>40</v>
      </c>
      <c r="N36" s="1"/>
      <c r="O36" s="30"/>
      <c r="P36" s="1"/>
      <c r="Q36" s="30"/>
      <c r="R36" s="1"/>
      <c r="S36" s="34">
        <f t="shared" si="1"/>
        <v>416</v>
      </c>
      <c r="T36" s="1"/>
      <c r="U36" s="30">
        <v>156</v>
      </c>
      <c r="V36" s="1"/>
      <c r="W36" s="34">
        <f>IF(ISNUMBER(S36),S36,0)-IF(ISNUMBER(U36),U36,0)</f>
        <v>260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'[4]Demicoli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'[4]Demicoli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'[4]Demicoli A.'!$S$39</f>
        <v>1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1</v>
      </c>
      <c r="T39" s="1"/>
      <c r="U39" s="30"/>
      <c r="V39" s="1"/>
      <c r="W39" s="34">
        <f t="shared" si="0"/>
        <v>1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'[4]Demicoli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'[4]Demicoli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'[4]Demicoli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'[4]Demicoli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584</v>
      </c>
      <c r="H45" s="34"/>
      <c r="I45" s="35">
        <f>SUM(I22:I43)</f>
        <v>57</v>
      </c>
      <c r="J45" s="34"/>
      <c r="K45" s="35">
        <f>SUM(K23:K43)</f>
        <v>0</v>
      </c>
      <c r="L45" s="34"/>
      <c r="M45" s="35">
        <f>SUM(M22:M43)</f>
        <v>45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596</v>
      </c>
      <c r="T45" s="34"/>
      <c r="U45" s="35">
        <f>SUM(U22:U43)</f>
        <v>195</v>
      </c>
      <c r="V45" s="34"/>
      <c r="W45" s="35">
        <f>SUM(W22:W43)</f>
        <v>401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7109375" style="2" customWidth="1"/>
    <col min="16" max="16" width="1.7109375" style="2" customWidth="1"/>
    <col min="17" max="17" width="6.421875" style="2" customWidth="1"/>
    <col min="18" max="18" width="1.7109375" style="2" customWidth="1"/>
    <col min="19" max="19" width="5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85156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M.'!$S$23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M.'!$S$24</f>
        <v>126</v>
      </c>
      <c r="H24" s="1"/>
      <c r="I24" s="30">
        <v>4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128</v>
      </c>
      <c r="T24" s="1"/>
      <c r="U24" s="30">
        <v>71</v>
      </c>
      <c r="V24" s="1"/>
      <c r="W24" s="34">
        <f aca="true" t="shared" si="0" ref="W24:W39">IF(ISNUMBER(S24),S24,0)-IF(ISNUMBER(U24),U24,0)</f>
        <v>57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M.'!$S$25</f>
        <v>291</v>
      </c>
      <c r="H25" s="1"/>
      <c r="I25" s="30">
        <v>4</v>
      </c>
      <c r="J25" s="1"/>
      <c r="K25" s="30"/>
      <c r="L25" s="1"/>
      <c r="M25" s="30">
        <v>21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274</v>
      </c>
      <c r="T25" s="1"/>
      <c r="U25" s="30"/>
      <c r="V25" s="1"/>
      <c r="W25" s="34">
        <f t="shared" si="0"/>
        <v>274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M.'!$S$26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M.'!$S$27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M.'!$S$28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M.'!$S$29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M.'!$S$30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M.'!$S$31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M.'!$S$32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M.'!$S$33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M.'!$S$34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M.'!$S$35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M.'!$S$36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M.'!$S$37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M.'!$S$38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M.'!$S$39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M.'!$S$40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M.'!$S$41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M.'!$S$42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M.'!$S$43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417</v>
      </c>
      <c r="H45" s="34"/>
      <c r="I45" s="35">
        <f>SUM(I22:I43)</f>
        <v>8</v>
      </c>
      <c r="J45" s="34"/>
      <c r="K45" s="35">
        <f>SUM(K23:K43)</f>
        <v>0</v>
      </c>
      <c r="L45" s="34"/>
      <c r="M45" s="35">
        <f>SUM(M22:M43)</f>
        <v>23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402</v>
      </c>
      <c r="T45" s="34"/>
      <c r="U45" s="35">
        <f>SUM(U22:U43)</f>
        <v>71</v>
      </c>
      <c r="V45" s="34"/>
      <c r="W45" s="35">
        <f>SUM(W22:W43)</f>
        <v>331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9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1'!$S$23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1'!$S$24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1'!$S$25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39"/>
      <c r="G26" s="38">
        <f>'[4]mag. 1'!$S$26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1'!$S$27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1'!$S$28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1'!$S$29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1'!$S$30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1'!$S$31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1'!$S$32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1'!$S$33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1'!$S$34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1'!$S$35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1'!$S$36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1'!$S$37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1'!$S$38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1'!$S$39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1'!$S$40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1'!$S$41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1'!$S$42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1'!$S$43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'[4]Simone Grech'!$S$23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'[4]Simone Grech'!$S$24</f>
        <v>60</v>
      </c>
      <c r="H24" s="1"/>
      <c r="I24" s="30">
        <v>5</v>
      </c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65</v>
      </c>
      <c r="T24" s="1"/>
      <c r="U24" s="30"/>
      <c r="V24" s="1"/>
      <c r="W24" s="34">
        <f aca="true" t="shared" si="0" ref="W24:W39">IF(ISNUMBER(S24),S24,0)-IF(ISNUMBER(U24),U24,0)</f>
        <v>65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'[4]Simone Grech'!$S$25</f>
        <v>116</v>
      </c>
      <c r="H25" s="1"/>
      <c r="I25" s="30">
        <v>11</v>
      </c>
      <c r="J25" s="1"/>
      <c r="K25" s="30"/>
      <c r="L25" s="1"/>
      <c r="M25" s="30">
        <v>9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118</v>
      </c>
      <c r="T25" s="1"/>
      <c r="U25" s="30"/>
      <c r="V25" s="1"/>
      <c r="W25" s="34">
        <f t="shared" si="0"/>
        <v>118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'[4]Simone Grech'!$S$26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'[4]Simone Grech'!$S$27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'[4]Simone Grech'!$S$28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39"/>
      <c r="G29" s="38">
        <f>'[4]Simone Grech'!$S$29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'[4]Simone Grech'!$S$30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'[4]Simone Grech'!$S$31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'[4]Simone Grech'!$S$32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'[4]Simone Grech'!$S$33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'[4]Simone Grech'!$S$34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'[4]Simone Grech'!$S$35</f>
        <v>116</v>
      </c>
      <c r="H35" s="1"/>
      <c r="I35" s="30"/>
      <c r="J35" s="1"/>
      <c r="K35" s="30"/>
      <c r="L35" s="1"/>
      <c r="M35" s="30">
        <v>6</v>
      </c>
      <c r="N35" s="1"/>
      <c r="O35" s="30"/>
      <c r="P35" s="1"/>
      <c r="Q35" s="30"/>
      <c r="R35" s="1"/>
      <c r="S35" s="34">
        <f t="shared" si="1"/>
        <v>110</v>
      </c>
      <c r="T35" s="1"/>
      <c r="U35" s="30"/>
      <c r="V35" s="1"/>
      <c r="W35" s="34">
        <f t="shared" si="0"/>
        <v>110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'[4]Simone Grech'!$S$36</f>
        <v>284</v>
      </c>
      <c r="H36" s="1"/>
      <c r="I36" s="30">
        <v>35</v>
      </c>
      <c r="J36" s="1"/>
      <c r="K36" s="30"/>
      <c r="L36" s="1"/>
      <c r="M36" s="30">
        <v>33</v>
      </c>
      <c r="N36" s="1"/>
      <c r="O36" s="30"/>
      <c r="P36" s="1"/>
      <c r="Q36" s="30"/>
      <c r="R36" s="1"/>
      <c r="S36" s="34">
        <f t="shared" si="1"/>
        <v>286</v>
      </c>
      <c r="T36" s="1"/>
      <c r="U36" s="30"/>
      <c r="V36" s="1"/>
      <c r="W36" s="34">
        <f>IF(ISNUMBER(S36),S36,0)-IF(ISNUMBER(U36),U36,0)</f>
        <v>286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'[4]Simone Grech'!$S$37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'[4]Simone Grech'!$S$38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'[4]Simone Grech'!$S$39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'[4]Simone Grech'!$S$40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'[4]Simone Grech'!$S$41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'[4]Simone Grech'!$S$42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'[4]Simone Grech'!$S$43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576</v>
      </c>
      <c r="H45" s="34"/>
      <c r="I45" s="35">
        <f>SUM(I22:I43)</f>
        <v>51</v>
      </c>
      <c r="J45" s="34"/>
      <c r="K45" s="35">
        <f>SUM(K23:K43)</f>
        <v>0</v>
      </c>
      <c r="L45" s="34"/>
      <c r="M45" s="35">
        <f>SUM(M22:M43)</f>
        <v>48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579</v>
      </c>
      <c r="T45" s="34"/>
      <c r="U45" s="35">
        <f>SUM(U22:U43)</f>
        <v>0</v>
      </c>
      <c r="V45" s="34"/>
      <c r="W45" s="35">
        <f>SUM(W22:W43)</f>
        <v>579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14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140625" style="2" customWidth="1"/>
    <col min="12" max="12" width="1.4218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8.00390625" style="2" bestFit="1" customWidth="1"/>
    <col min="20" max="20" width="1.7109375" style="2" customWidth="1"/>
    <col min="21" max="21" width="5.140625" style="2" customWidth="1"/>
    <col min="22" max="22" width="1.7109375" style="2" customWidth="1"/>
    <col min="23" max="23" width="8.140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J. '[1]Mifsud'!H6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Mifsud'!$S$23</f>
        <v>0</v>
      </c>
      <c r="H23" s="1"/>
      <c r="I23" s="29">
        <v>2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46">
        <f>'[4]J. Mifsud'!$S$24</f>
        <v>67</v>
      </c>
      <c r="H24" s="1"/>
      <c r="I24" s="30">
        <v>4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70</v>
      </c>
      <c r="T24" s="1"/>
      <c r="U24" s="30"/>
      <c r="V24" s="1"/>
      <c r="W24" s="34">
        <f aca="true" t="shared" si="0" ref="W24:W39">IF(ISNUMBER(S24),S24,0)-IF(ISNUMBER(U24),U24,0)</f>
        <v>70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46">
        <f>'[4]J. Mifsud'!$S$25</f>
        <v>44</v>
      </c>
      <c r="H25" s="1"/>
      <c r="I25" s="30">
        <v>4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42</v>
      </c>
      <c r="T25" s="1"/>
      <c r="U25" s="30"/>
      <c r="V25" s="1"/>
      <c r="W25" s="34">
        <f t="shared" si="0"/>
        <v>42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Mifsud'!$S$26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Mifsud'!$S$27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Mifsud'!$S$28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Mifsud'!$S$29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Mifsud'!$S$30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Mifsud'!$S$31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Mifsud'!$S$32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Mifsud'!$S$33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Mifsud'!$S$34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Mifsud'!$S$35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Mifsud'!$S$36</f>
        <v>41</v>
      </c>
      <c r="H36" s="1"/>
      <c r="I36" s="30">
        <v>18</v>
      </c>
      <c r="J36" s="1"/>
      <c r="K36" s="30"/>
      <c r="L36" s="1"/>
      <c r="M36" s="30">
        <v>26</v>
      </c>
      <c r="N36" s="1"/>
      <c r="O36" s="30"/>
      <c r="P36" s="1"/>
      <c r="Q36" s="30"/>
      <c r="R36" s="1"/>
      <c r="S36" s="34">
        <f t="shared" si="1"/>
        <v>33</v>
      </c>
      <c r="T36" s="1"/>
      <c r="U36" s="30"/>
      <c r="V36" s="1"/>
      <c r="W36" s="34">
        <f>IF(ISNUMBER(S36),S36,0)-IF(ISNUMBER(U36),U36,0)</f>
        <v>33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Mifsud'!$S$37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Mifsud'!$S$38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Mifsud'!$S$39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Mifsud'!$S$40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Mifsud'!$S$41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Mifsud'!$S$42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Mifsud'!$S$43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152</v>
      </c>
      <c r="H45" s="34"/>
      <c r="I45" s="35">
        <f>SUM(I22:I43)</f>
        <v>28</v>
      </c>
      <c r="J45" s="34"/>
      <c r="K45" s="35">
        <f>SUM(K23:K42)</f>
        <v>0</v>
      </c>
      <c r="L45" s="34"/>
      <c r="M45" s="35">
        <f>SUM(M22:M43)</f>
        <v>35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145</v>
      </c>
      <c r="T45" s="34"/>
      <c r="U45" s="35">
        <f>SUM(U22:U43)</f>
        <v>0</v>
      </c>
      <c r="V45" s="34"/>
      <c r="W45" s="35">
        <f>SUM(W22:W43)</f>
        <v>145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1.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71093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5742187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'[4]Clarke D.'!$S$23</f>
        <v>55</v>
      </c>
      <c r="H23" s="1"/>
      <c r="I23" s="29">
        <v>3</v>
      </c>
      <c r="J23" s="1"/>
      <c r="K23" s="29"/>
      <c r="L23" s="1"/>
      <c r="M23" s="29">
        <v>7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51</v>
      </c>
      <c r="T23" s="1"/>
      <c r="U23" s="29"/>
      <c r="V23" s="1"/>
      <c r="W23" s="34">
        <f>IF(ISNUMBER(S23),S23,0)-IF(ISNUMBER(U23),U23,0)</f>
        <v>51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'[4]Clarke D.'!$S$24</f>
        <v>98</v>
      </c>
      <c r="H24" s="1"/>
      <c r="I24" s="30">
        <v>5</v>
      </c>
      <c r="J24" s="1"/>
      <c r="K24" s="30"/>
      <c r="L24" s="1"/>
      <c r="M24" s="30">
        <v>1</v>
      </c>
      <c r="N24" s="1"/>
      <c r="O24" s="30">
        <v>1</v>
      </c>
      <c r="P24" s="1"/>
      <c r="Q24" s="30">
        <v>1</v>
      </c>
      <c r="R24" s="1"/>
      <c r="S24" s="34">
        <f>IF(ISNUMBER(G24),G24,0)+IF(ISNUMBER(I24),I24,0)-IF(ISNUMBER(M24),M24,0)+IF(ISNUMBER(O24),O24,0)-IF(ISNUMBER(Q24),Q24,0)+IF(ISNUMBER(K24),K24,0)</f>
        <v>102</v>
      </c>
      <c r="T24" s="1"/>
      <c r="U24" s="30">
        <v>1</v>
      </c>
      <c r="V24" s="1"/>
      <c r="W24" s="34">
        <f aca="true" t="shared" si="0" ref="W24:W39">IF(ISNUMBER(S24),S24,0)-IF(ISNUMBER(U24),U24,0)</f>
        <v>101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'[4]Clarke D.'!$S$25</f>
        <v>210</v>
      </c>
      <c r="H25" s="1"/>
      <c r="I25" s="30">
        <v>4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213</v>
      </c>
      <c r="T25" s="1"/>
      <c r="U25" s="30"/>
      <c r="V25" s="1"/>
      <c r="W25" s="34">
        <f t="shared" si="0"/>
        <v>213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'[4]Clarke D.'!$S$26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'[4]Clarke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'[4]Clarke D.'!$S$28</f>
        <v>40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40</v>
      </c>
      <c r="T28" s="1"/>
      <c r="U28" s="30">
        <v>2</v>
      </c>
      <c r="V28" s="1"/>
      <c r="W28" s="34">
        <f t="shared" si="0"/>
        <v>38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'[4]Clarke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'[4]Clarke D.'!$S$30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'[4]Clarke D.'!$S$31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'[4]Clarke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'[4]Clarke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'[4]Clarke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'[4]Clarke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'[4]Clarke D.'!$S$36</f>
        <v>2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</v>
      </c>
      <c r="T36" s="1"/>
      <c r="U36" s="30"/>
      <c r="V36" s="1"/>
      <c r="W36" s="34">
        <f>IF(ISNUMBER(S36),S36,0)-IF(ISNUMBER(U36),U36,0)</f>
        <v>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'[4]Clarke D.'!$S$37</f>
        <v>16</v>
      </c>
      <c r="H37" s="1"/>
      <c r="I37" s="30"/>
      <c r="J37" s="1"/>
      <c r="K37" s="30"/>
      <c r="L37" s="1"/>
      <c r="M37" s="30">
        <v>1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15</v>
      </c>
      <c r="T37" s="1"/>
      <c r="U37" s="30">
        <v>3</v>
      </c>
      <c r="V37" s="1"/>
      <c r="W37" s="34">
        <f t="shared" si="0"/>
        <v>12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'[4]Clarke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'[4]Clarke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'[4]Clarke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'[4]Clarke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'[4]Clarke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'[4]Clarke D.'!$S$43</f>
        <v>48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48</v>
      </c>
      <c r="T43" s="1"/>
      <c r="U43" s="30">
        <v>2</v>
      </c>
      <c r="V43" s="1"/>
      <c r="W43" s="34">
        <f>IF(ISNUMBER(S43),S43,0)-IF(ISNUMBER(U43),U43,0)</f>
        <v>46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469</v>
      </c>
      <c r="H45" s="34"/>
      <c r="I45" s="35">
        <f>SUM(I22:I43)</f>
        <v>12</v>
      </c>
      <c r="J45" s="34"/>
      <c r="K45" s="35">
        <f>SUM(K23:K43)</f>
        <v>0</v>
      </c>
      <c r="L45" s="34"/>
      <c r="M45" s="35">
        <f>SUM(M22:M43)</f>
        <v>10</v>
      </c>
      <c r="N45" s="34"/>
      <c r="O45" s="35">
        <f>SUM(O22:O43)</f>
        <v>1</v>
      </c>
      <c r="P45" s="34"/>
      <c r="Q45" s="35">
        <f>SUM(Q22:Q43)</f>
        <v>1</v>
      </c>
      <c r="R45" s="34"/>
      <c r="S45" s="35">
        <f>SUM(S22:S43)</f>
        <v>471</v>
      </c>
      <c r="T45" s="34"/>
      <c r="U45" s="35">
        <f>SUM(U22:U43)</f>
        <v>8</v>
      </c>
      <c r="V45" s="34"/>
      <c r="W45" s="35">
        <f>SUM(W22:W43)</f>
        <v>463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710937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28515625" style="2" customWidth="1"/>
    <col min="13" max="13" width="5.710937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7.0039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I.'!$S$23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I.'!$S$24</f>
        <v>111</v>
      </c>
      <c r="H24" s="1"/>
      <c r="I24" s="30">
        <v>6</v>
      </c>
      <c r="J24" s="1"/>
      <c r="K24" s="30"/>
      <c r="L24" s="1"/>
      <c r="M24" s="30">
        <v>9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108</v>
      </c>
      <c r="T24" s="1"/>
      <c r="U24" s="30">
        <v>1</v>
      </c>
      <c r="V24" s="1"/>
      <c r="W24" s="34">
        <f aca="true" t="shared" si="0" ref="W24:W39">IF(ISNUMBER(S24),S24,0)-IF(ISNUMBER(U24),U24,0)</f>
        <v>107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I.'!$S$25</f>
        <v>113</v>
      </c>
      <c r="H25" s="1"/>
      <c r="I25" s="30">
        <v>3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114</v>
      </c>
      <c r="T25" s="1"/>
      <c r="U25" s="30"/>
      <c r="V25" s="1"/>
      <c r="W25" s="34">
        <f t="shared" si="0"/>
        <v>114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I.'!$S$26</f>
        <v>56</v>
      </c>
      <c r="H26" s="1"/>
      <c r="I26" s="30"/>
      <c r="J26" s="1"/>
      <c r="K26" s="30"/>
      <c r="L26" s="1"/>
      <c r="M26" s="30">
        <v>2</v>
      </c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54</v>
      </c>
      <c r="T26" s="1"/>
      <c r="U26" s="30"/>
      <c r="V26" s="1"/>
      <c r="W26" s="34">
        <f t="shared" si="0"/>
        <v>54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I.'!$S$27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I.'!$S$28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I.'!$S$29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I.'!$S$30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I.'!$S$31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I.'!$S$32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I.'!$S$33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I.'!$S$34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I.'!$S$35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I.'!$S$36</f>
        <v>241</v>
      </c>
      <c r="H36" s="1"/>
      <c r="I36" s="30">
        <v>22</v>
      </c>
      <c r="J36" s="1"/>
      <c r="K36" s="30"/>
      <c r="L36" s="1"/>
      <c r="M36" s="30">
        <v>13</v>
      </c>
      <c r="N36" s="1"/>
      <c r="O36" s="30"/>
      <c r="P36" s="1"/>
      <c r="Q36" s="30"/>
      <c r="R36" s="1"/>
      <c r="S36" s="34">
        <f t="shared" si="1"/>
        <v>250</v>
      </c>
      <c r="T36" s="1"/>
      <c r="U36" s="30"/>
      <c r="V36" s="1"/>
      <c r="W36" s="34">
        <f>IF(ISNUMBER(S36),S36,0)-IF(ISNUMBER(U36),U36,0)</f>
        <v>250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I.'!$S$37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I.'!$S$38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I.'!$S$39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I.'!$S$40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I.'!$S$41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I.'!$S$42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I.'!$S$43</f>
        <v>587</v>
      </c>
      <c r="H43" s="1"/>
      <c r="I43" s="30">
        <v>4</v>
      </c>
      <c r="J43" s="1"/>
      <c r="K43" s="30"/>
      <c r="L43" s="1"/>
      <c r="M43" s="30">
        <v>6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585</v>
      </c>
      <c r="T43" s="1"/>
      <c r="U43" s="30"/>
      <c r="V43" s="1"/>
      <c r="W43" s="34">
        <f>IF(ISNUMBER(S43),S43,0)-IF(ISNUMBER(U43),U43,0)</f>
        <v>585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1108</v>
      </c>
      <c r="H45" s="34"/>
      <c r="I45" s="35">
        <f>SUM(I22:I43)</f>
        <v>35</v>
      </c>
      <c r="J45" s="34"/>
      <c r="K45" s="35">
        <f>SUM(K23:K43)</f>
        <v>0</v>
      </c>
      <c r="L45" s="34"/>
      <c r="M45" s="35">
        <f>SUM(M22:M43)</f>
        <v>32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1111</v>
      </c>
      <c r="T45" s="34"/>
      <c r="U45" s="35">
        <f>SUM(U22:U43)</f>
        <v>1</v>
      </c>
      <c r="V45" s="34"/>
      <c r="W45" s="35">
        <f>SUM(W22:W43)</f>
        <v>1110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G49" s="41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140625" style="2" customWidth="1"/>
    <col min="6" max="6" width="1.7109375" style="2" customWidth="1"/>
    <col min="7" max="7" width="5.8515625" style="2" bestFit="1" customWidth="1"/>
    <col min="8" max="8" width="0.9921875" style="2" customWidth="1"/>
    <col min="9" max="9" width="4.8515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3.710937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28125" style="2" customWidth="1"/>
    <col min="24" max="24" width="1.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'[4]M. Vella'!$S$23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'[4]M. Vella'!$S$24</f>
        <v>72</v>
      </c>
      <c r="H24" s="1"/>
      <c r="I24" s="30">
        <v>11</v>
      </c>
      <c r="J24" s="1"/>
      <c r="K24" s="30"/>
      <c r="L24" s="1"/>
      <c r="M24" s="30">
        <v>4</v>
      </c>
      <c r="N24" s="1"/>
      <c r="O24" s="30"/>
      <c r="P24" s="1"/>
      <c r="Q24" s="30">
        <v>5</v>
      </c>
      <c r="R24" s="1"/>
      <c r="S24" s="34">
        <f>IF(ISNUMBER(G24),G24,0)+IF(ISNUMBER(I24),I24,0)-IF(ISNUMBER(M24),M24,0)+IF(ISNUMBER(O24),O24,0)-IF(ISNUMBER(Q24),Q24,0)+IF(ISNUMBER(K24),K24,0)</f>
        <v>74</v>
      </c>
      <c r="T24" s="1"/>
      <c r="U24" s="30">
        <v>7</v>
      </c>
      <c r="V24" s="1"/>
      <c r="W24" s="34">
        <f aca="true" t="shared" si="0" ref="W24:W39">IF(ISNUMBER(S24),S24,0)-IF(ISNUMBER(U24),U24,0)</f>
        <v>67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'[4]M. Vella'!$S$25</f>
        <v>83</v>
      </c>
      <c r="H25" s="1"/>
      <c r="I25" s="30">
        <v>8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90</v>
      </c>
      <c r="T25" s="1"/>
      <c r="U25" s="30"/>
      <c r="V25" s="1"/>
      <c r="W25" s="34">
        <f t="shared" si="0"/>
        <v>90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'[4]M. Vella'!$S$26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'[4]M. Vella'!$S$27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'[4]M. Vella'!$S$28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'[4]M. Vella'!$S$29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'[4]M. Vella'!$S$30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'[4]M. Vella'!$S$31</f>
        <v>12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12</v>
      </c>
      <c r="T31" s="1"/>
      <c r="U31" s="30">
        <v>12</v>
      </c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'[4]M. Vella'!$S$32</f>
        <v>1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1</v>
      </c>
      <c r="T32" s="1"/>
      <c r="U32" s="30">
        <v>1</v>
      </c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'[4]M. Vella'!$S$33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'[4]M. Vella'!$S$34</f>
        <v>64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64</v>
      </c>
      <c r="T34" s="1"/>
      <c r="U34" s="30">
        <v>64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'[4]M. Vella'!$S$35</f>
        <v>14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14</v>
      </c>
      <c r="T35" s="1"/>
      <c r="U35" s="30">
        <v>14</v>
      </c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'[4]M. Vella'!$S$36</f>
        <v>40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40</v>
      </c>
      <c r="T36" s="1"/>
      <c r="U36" s="30">
        <v>39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'[4]M. Vella'!$S$37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'[4]M. Vella'!$S$38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'[4]M. Vella'!$S$39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'[4]M. Vella'!$S$40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'[4]M. Vella'!$S$41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'[4]M. Vella'!$S$42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'[4]M. Vella'!$S$43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286</v>
      </c>
      <c r="H45" s="34"/>
      <c r="I45" s="35">
        <f>SUM(I22:I43)</f>
        <v>19</v>
      </c>
      <c r="J45" s="34"/>
      <c r="K45" s="35">
        <f>SUM(K23:K43)</f>
        <v>0</v>
      </c>
      <c r="L45" s="34"/>
      <c r="M45" s="35">
        <f>SUM(M22:M43)</f>
        <v>5</v>
      </c>
      <c r="N45" s="34"/>
      <c r="O45" s="35">
        <f>SUM(O22:O43)</f>
        <v>0</v>
      </c>
      <c r="P45" s="34"/>
      <c r="Q45" s="35">
        <f>SUM(Q22:Q43)</f>
        <v>5</v>
      </c>
      <c r="R45" s="34"/>
      <c r="S45" s="35">
        <f>SUM(S22:S43)</f>
        <v>295</v>
      </c>
      <c r="T45" s="34"/>
      <c r="U45" s="35">
        <f>SUM(U22:U43)</f>
        <v>137</v>
      </c>
      <c r="V45" s="34"/>
      <c r="W45" s="35">
        <f>SUM(W22:W43)</f>
        <v>158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3">
      <selection activeCell="N25" sqref="N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8.00390625" style="2" customWidth="1"/>
    <col min="12" max="12" width="1.28515625" style="2" customWidth="1"/>
    <col min="13" max="13" width="4.2812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6.8515625" style="2" customWidth="1"/>
    <col min="18" max="18" width="1.28515625" style="2" customWidth="1"/>
    <col min="19" max="19" width="7.7109375" style="2" customWidth="1"/>
    <col min="20" max="20" width="1.7109375" style="2" customWidth="1"/>
    <col min="21" max="21" width="5.57421875" style="2" bestFit="1" customWidth="1"/>
    <col min="22" max="22" width="1.8515625" style="2" customWidth="1"/>
    <col min="23" max="23" width="6.71093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2'!$S$23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2'!$S$24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2'!$S$25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2'!$S$26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2'!$S$27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2'!$S$28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2'!$S$29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2'!$S$30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2'!$S$31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2'!$S$32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2'!$S$33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2'!$S$34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2'!$S$35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2'!$S$36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2'!$S$37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2'!$S$38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2'!$S$39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2'!$S$40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2'!$S$41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2'!$S$42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2'!$S$43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4.5" customHeight="1"/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April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174</v>
      </c>
      <c r="C9" s="133" t="s">
        <v>128</v>
      </c>
      <c r="D9" s="133" t="s">
        <v>147</v>
      </c>
      <c r="E9" s="133" t="s">
        <v>206</v>
      </c>
      <c r="F9" s="133" t="s">
        <v>189</v>
      </c>
      <c r="G9" s="133" t="s">
        <v>193</v>
      </c>
      <c r="H9" s="133" t="s">
        <v>69</v>
      </c>
      <c r="I9" s="133" t="s">
        <v>154</v>
      </c>
      <c r="J9" s="133"/>
      <c r="K9" s="133" t="s">
        <v>207</v>
      </c>
      <c r="L9" s="133" t="s">
        <v>150</v>
      </c>
      <c r="M9" s="133" t="s">
        <v>177</v>
      </c>
      <c r="N9" s="133" t="s">
        <v>70</v>
      </c>
      <c r="O9" s="133" t="s">
        <v>155</v>
      </c>
      <c r="P9" s="133" t="s">
        <v>178</v>
      </c>
      <c r="Q9" s="134" t="s">
        <v>127</v>
      </c>
      <c r="R9" s="133"/>
      <c r="S9" s="133"/>
      <c r="T9" s="133" t="s">
        <v>157</v>
      </c>
      <c r="U9" s="134" t="s">
        <v>165</v>
      </c>
      <c r="V9" s="134" t="s">
        <v>166</v>
      </c>
      <c r="W9" s="135" t="s">
        <v>186</v>
      </c>
      <c r="X9" s="135" t="s">
        <v>208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3</v>
      </c>
      <c r="C10" s="142">
        <f>SUMIF('Vella G.'!$D$23:$D$43,A10,'Vella G.'!$I$23:$I$43)</f>
        <v>1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0</v>
      </c>
      <c r="J10" s="142">
        <f>SUMIF('mag. 1'!$D$23:$D$43,A10,'mag. 1'!$I$23:$I$43)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2</v>
      </c>
      <c r="N10" s="142">
        <f>SUMIF('Clarke D.'!$D$23:$D$43,A10,'Clarke D.'!$I$23:$I$43)</f>
        <v>3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SUMIF('mag. 2'!$D$23:$D$43,A10,'mag. 2'!$I$23:$I$43)</f>
        <v>0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0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0</v>
      </c>
      <c r="Y10" s="144">
        <f aca="true" t="shared" si="0" ref="Y10:Y30">SUM(B10:X10)</f>
        <v>9</v>
      </c>
      <c r="Z10" s="145">
        <f aca="true" t="shared" si="1" ref="Z10:Z26">Y10/$Y$31</f>
        <v>0.008530805687203791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6</v>
      </c>
      <c r="D11" s="143">
        <f>SUMIF('Depasquale F.'!$D$23:$D$43,A11,'Depasquale F.'!$I$23:$I$43)</f>
        <v>0</v>
      </c>
      <c r="E11" s="143">
        <f>SUMIF('Astrid-May Grima'!$D$23:$D$43,A11,'Astrid-May Grima'!$I$23:$I$43)</f>
        <v>0</v>
      </c>
      <c r="F11" s="143">
        <f>SUMIF('Farrugia Frendo C.'!$D$23:$D$43,A11,'Farrugia Frendo C.'!$I$23:$I$43)</f>
        <v>3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4</v>
      </c>
      <c r="I11" s="143">
        <f>SUMIF('Farrugia M.'!$D$23:$D$43,A11,'Farrugia M.'!$I$23:$I$43)</f>
        <v>4</v>
      </c>
      <c r="J11" s="143">
        <f>SUMIF('mag. 1'!$D$23:$D$43,A11,'mag. 1'!$I$23:$I$43)</f>
        <v>0</v>
      </c>
      <c r="K11" s="143">
        <f>SUMIF('Simone Grech'!$D$23:$D$43,A11,'Simone Grech'!$I$23:$I$43)</f>
        <v>5</v>
      </c>
      <c r="L11" s="143">
        <f>SUMIF('Camilleri N.'!$D$23:$D$43,A11,'Camilleri N.'!$I$23:$I$43)</f>
        <v>3</v>
      </c>
      <c r="M11" s="143">
        <f>SUMIF('J. Mifsud'!$D$23:$D$43,A11,'J. Mifsud'!$I$23:$I$43)</f>
        <v>4</v>
      </c>
      <c r="N11" s="143">
        <f>SUMIF('Clarke D.'!$D$23:$D$43,A11,'Clarke D.'!$I$23:$I$43)</f>
        <v>5</v>
      </c>
      <c r="O11" s="143">
        <f>SUMIF('Farrugia I.'!$D$23:$D$43,A11,'Farrugia I.'!$I$23:$I$43)</f>
        <v>6</v>
      </c>
      <c r="P11" s="143">
        <f>SUMIF('M. Vella'!$D$23:$D$43,A11,'M. Vella'!$I$23:$I$43)</f>
        <v>11</v>
      </c>
      <c r="Q11" s="143">
        <f>SUMIF('Stafrace Zammit C.'!$D$23:$D$43,A11,'Stafrace Zammit C.'!$I$23:$I$43)</f>
        <v>5</v>
      </c>
      <c r="R11" s="143">
        <f>SUMIF('mag. 2'!$D$23:$D$43,A11,'mag. 2'!$I$23:$I$43)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0</v>
      </c>
      <c r="U11" s="143">
        <f>SUMIF('Bugeja A.'!$D$23:$D$43,A11,'Bugeja A.'!$I$23:$I$43)</f>
        <v>2</v>
      </c>
      <c r="V11" s="143">
        <f>SUMIF('Galea C.'!$D$23:$D$43,A11,'Galea C.'!$I$23:$I$43)</f>
        <v>0</v>
      </c>
      <c r="W11" s="143">
        <f>SUMIF('Frendo Dimech D.'!$D$23:$D$43,A11,'Frendo Dimech D.'!$I$23:$I$43)</f>
        <v>3</v>
      </c>
      <c r="X11" s="143">
        <f>SUMIF('Rachel Montebello'!$D$23:$D$43,A11,'Rachel Montebello'!$I$23:$I$43)</f>
        <v>6</v>
      </c>
      <c r="Y11" s="150">
        <f t="shared" si="0"/>
        <v>67</v>
      </c>
      <c r="Z11" s="151">
        <f t="shared" si="1"/>
        <v>0.06350710900473934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1</v>
      </c>
      <c r="C12" s="156">
        <f>SUMIF('Vella G.'!$D$23:$D$43,A12,'Vella G.'!$I$23:$I$43)</f>
        <v>6</v>
      </c>
      <c r="D12" s="156">
        <f>SUMIF('Depasquale F.'!$D$23:$D$43,A12,'Depasquale F.'!$I$23:$I$43)</f>
        <v>0</v>
      </c>
      <c r="E12" s="156">
        <f>SUMIF('Astrid-May Grima'!$D$23:$D$43,A12,'Astrid-May Grima'!$I$23:$I$43)</f>
        <v>12</v>
      </c>
      <c r="F12" s="156">
        <f>SUMIF('Farrugia Frendo C.'!$D$23:$D$43,A12,'Farrugia Frendo C.'!$I$23:$I$43)</f>
        <v>7</v>
      </c>
      <c r="G12" s="156">
        <f>SUMIF('Micallef Stafrace Y.'!$D$23:$D$43,A12,'Micallef Stafrace Y.'!$I$23:$I$43)</f>
        <v>0</v>
      </c>
      <c r="H12" s="156">
        <f>SUMIF('Demicoli A.'!$D$23:$D$43,A12,'Demicoli A.'!$I$23:$I$43)</f>
        <v>7</v>
      </c>
      <c r="I12" s="156">
        <f>SUMIF('Farrugia M.'!$D$23:$D$43,A12,'Farrugia M.'!$I$23:$I$43)</f>
        <v>4</v>
      </c>
      <c r="J12" s="156">
        <f>SUMIF('mag. 1'!$D$23:$D$43,A12,'mag. 1'!$I$23:$I$43)</f>
        <v>0</v>
      </c>
      <c r="K12" s="156">
        <f>SUMIF('Simone Grech'!$D$23:$D$43,A12,'Simone Grech'!$I$23:$I$43)</f>
        <v>11</v>
      </c>
      <c r="L12" s="156">
        <f>SUMIF('Camilleri N.'!$D$23:$D$43,A12,'Camilleri N.'!$I$23:$I$43)</f>
        <v>7</v>
      </c>
      <c r="M12" s="156">
        <f>SUMIF('J. Mifsud'!$D$23:$D$43,A12,'J. Mifsud'!$I$23:$I$43)</f>
        <v>4</v>
      </c>
      <c r="N12" s="156">
        <f>SUMIF('Clarke D.'!$D$23:$D$43,A12,'Clarke D.'!$I$23:$I$43)</f>
        <v>4</v>
      </c>
      <c r="O12" s="156">
        <f>SUMIF('Farrugia I.'!$D$23:$D$43,A12,'Farrugia I.'!$I$23:$I$43)</f>
        <v>3</v>
      </c>
      <c r="P12" s="156">
        <f>SUMIF('M. Vella'!$D$23:$D$43,A12,'M. Vella'!$I$23:$I$43)</f>
        <v>8</v>
      </c>
      <c r="Q12" s="156">
        <f>SUMIF('Stafrace Zammit C.'!$D$23:$D$43,A12,'Stafrace Zammit C.'!$I$23:$I$43)</f>
        <v>3</v>
      </c>
      <c r="R12" s="156">
        <f>SUMIF('mag. 2'!$D$23:$D$43,A12,'mag. 2'!$I$23:$I$43)</f>
        <v>0</v>
      </c>
      <c r="S12" s="156">
        <f>SUMIF('mag. 3'!$D$23:$D$43,A12,'mag. 3'!$I$23:$I$43)</f>
        <v>0</v>
      </c>
      <c r="T12" s="156">
        <f>SUMIF('Galea Sciberras N.'!$D$23:$D$43,A12,'Galea Sciberras N.'!$I$23:$I$43)</f>
        <v>3</v>
      </c>
      <c r="U12" s="156">
        <f>SUMIF('Bugeja A.'!$D$23:$D$43,A12,'Bugeja A.'!$I$23:$I$43)</f>
        <v>5</v>
      </c>
      <c r="V12" s="156">
        <f>SUMIF('Galea C.'!$D$23:$D$43,A12,'Galea C.'!$I$23:$I$43)</f>
        <v>7</v>
      </c>
      <c r="W12" s="143">
        <f>SUMIF('Frendo Dimech D.'!$D$23:$D$43,A12,'Frendo Dimech D.'!$I$23:$I$43)</f>
        <v>3</v>
      </c>
      <c r="X12" s="156">
        <f>SUMIF('Rachel Montebello'!$D$23:$D$43,A12,'Rachel Montebello'!$I$23:$I$43)</f>
        <v>8</v>
      </c>
      <c r="Y12" s="157">
        <f t="shared" si="0"/>
        <v>103</v>
      </c>
      <c r="Z12" s="158">
        <f t="shared" si="1"/>
        <v>0.0976303317535545</v>
      </c>
      <c r="AA12" s="159">
        <f>SUM(Y10:Y12)</f>
        <v>179</v>
      </c>
      <c r="AB12" s="160">
        <f>AA12/$Y$31</f>
        <v>0.16966824644549763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SUMIF('mag. 1'!$D$23:$D$43,A13,'mag. 1'!$I$23:$I$43)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SUMIF('mag. 2'!$D$23:$D$43,A13,'mag. 2'!$I$23:$I$43)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71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SUMIF('mag. 1'!$D$23:$D$43,A14,'mag. 1'!$I$23:$I$43)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SUMIF('mag. 2'!$D$23:$D$43,A14,'mag. 2'!$I$23:$I$43)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234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SUMIF('mag. 1'!$D$23:$D$43,A15,'mag. 1'!$I$23:$I$43)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SUMIF('mag. 2'!$D$23:$D$43,A15,'mag. 2'!$I$23:$I$43)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234</v>
      </c>
      <c r="Z15" s="158">
        <f t="shared" si="1"/>
        <v>0.22180094786729856</v>
      </c>
      <c r="AA15" s="159">
        <f>SUM(Y13:Y15)</f>
        <v>234</v>
      </c>
      <c r="AB15" s="160">
        <f>AA15/$Y$31</f>
        <v>0.22180094786729856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SUMIF('mag. 1'!$D$23:$D$43,A16,'mag. 1'!$I$23:$I$43)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10</v>
      </c>
      <c r="R16" s="142">
        <f>SUMIF('mag. 2'!$D$23:$D$43,A16,'mag. 2'!$I$23:$I$43)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10</v>
      </c>
      <c r="Z16" s="145">
        <f t="shared" si="1"/>
        <v>0.009478672985781991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SUMIF('mag. 1'!$D$23:$D$43,A17,'mag. 1'!$I$23:$I$43)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SUMIF('mag. 2'!$D$23:$D$43,A17,'mag. 2'!$I$23:$I$43)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SUMIF('mag. 1'!$D$23:$D$43,A18,'mag. 1'!$I$23:$I$43)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SUMIF('mag. 2'!$D$23:$D$43,A18,'mag. 2'!$I$23:$I$43)</f>
        <v>0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12</v>
      </c>
      <c r="X18" s="143">
        <f>SUMIF('Rachel Montebello'!$D$23:$D$43,A18,'Rachel Montebello'!$I$23:$I$43)</f>
        <v>0</v>
      </c>
      <c r="Y18" s="150">
        <f t="shared" si="0"/>
        <v>12</v>
      </c>
      <c r="Z18" s="151">
        <f t="shared" si="1"/>
        <v>0.011374407582938388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SUMIF('mag. 1'!$D$23:$D$43,A19,'mag. 1'!$I$23:$I$43)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SUMIF('mag. 2'!$D$23:$D$43,A19,'mag. 2'!$I$23:$I$43)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SUMIF('mag. 1'!$D$23:$D$43,A20,'mag. 1'!$I$23:$I$43)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SUMIF('mag. 2'!$D$23:$D$43,A20,'mag. 2'!$I$23:$I$43)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22</v>
      </c>
      <c r="AB20" s="160">
        <f>AA20/$Y$31</f>
        <v>0.02085308056872038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63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SUMIF('mag. 1'!$D$23:$D$43,A21,'mag. 1'!$I$23:$I$43)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SUMIF('mag. 2'!$D$23:$D$43,A21,'mag. 2'!$I$23:$I$43)</f>
        <v>0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63</v>
      </c>
      <c r="Z21" s="145">
        <f t="shared" si="1"/>
        <v>0.05971563981042654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63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SUMIF('mag. 1'!$D$23:$D$43,A22,'mag. 1'!$I$23:$I$43)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SUMIF('mag. 2'!$D$23:$D$43,A22,'mag. 2'!$I$23:$I$43)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63</v>
      </c>
      <c r="Z22" s="158">
        <f t="shared" si="1"/>
        <v>0.05971563981042654</v>
      </c>
      <c r="AA22" s="159">
        <f>SUM(Y21:Y22)</f>
        <v>126</v>
      </c>
      <c r="AB22" s="160">
        <f aca="true" t="shared" si="2" ref="AB22:AB30">AA22/$Y$31</f>
        <v>0.11943127962085308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1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40</v>
      </c>
      <c r="G23" s="163">
        <f>SUMIF('Micallef Stafrace Y.'!$D$23:$D$43,A23,'Micallef Stafrace Y.'!$I$23:$I$43)</f>
        <v>1</v>
      </c>
      <c r="H23" s="163">
        <f>SUMIF('Demicoli A.'!$D$23:$D$43,A23,'Demicoli A.'!$I$23:$I$43)</f>
        <v>46</v>
      </c>
      <c r="I23" s="163">
        <f>SUMIF('Farrugia M.'!$D$23:$D$43,A23,'Farrugia M.'!$I$23:$I$43)</f>
        <v>0</v>
      </c>
      <c r="J23" s="163">
        <f>SUMIF('mag. 1'!$D$23:$D$43,A23,'mag. 1'!$I$23:$I$43)</f>
        <v>0</v>
      </c>
      <c r="K23" s="163">
        <f>SUMIF('Simone Grech'!$D$23:$D$43,A23,'Simone Grech'!$I$23:$I$43)</f>
        <v>35</v>
      </c>
      <c r="L23" s="163">
        <f>SUMIF('Camilleri N.'!$D$23:$D$43,A23,'Camilleri N.'!$I$23:$I$43)</f>
        <v>0</v>
      </c>
      <c r="M23" s="163">
        <f>SUMIF('J. Mifsud'!$D$23:$D$43,A23,'J. Mifsud'!$I$23:$I$43)</f>
        <v>18</v>
      </c>
      <c r="N23" s="163">
        <f>SUMIF('Clarke D.'!$D$23:$D$43,A23,'Clarke D.'!$I$23:$I$43)</f>
        <v>0</v>
      </c>
      <c r="O23" s="163">
        <f>SUMIF('Farrugia I.'!$D$23:$D$43,A23,'Farrugia I.'!$I$23:$I$43)</f>
        <v>22</v>
      </c>
      <c r="P23" s="163">
        <f>SUMIF('M. Vella'!$D$23:$D$43,A23,'M. Vella'!$I$23:$I$43)</f>
        <v>0</v>
      </c>
      <c r="Q23" s="163">
        <f>SUMIF('Stafrace Zammit C.'!$D$23:$D$43,A23,'Stafrace Zammit C.'!$I$23:$I$43)</f>
        <v>71</v>
      </c>
      <c r="R23" s="163">
        <f>SUMIF('mag. 2'!$D$23:$D$43,A23,'mag. 2'!$I$23:$I$43)</f>
        <v>0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72</v>
      </c>
      <c r="V23" s="163">
        <f>SUMIF('Galea C.'!$D$23:$D$43,A23,'Galea C.'!$I$23:$I$43)</f>
        <v>69</v>
      </c>
      <c r="W23" s="142">
        <f>SUMIF('Frendo Dimech D.'!$D$23:$D$43,A23,'Frendo Dimech D.'!$I$23:$I$43)</f>
        <v>10</v>
      </c>
      <c r="X23" s="163">
        <f>SUMIF('Rachel Montebello'!$D$23:$D$43,A23,'Rachel Montebello'!$I$23:$I$43)</f>
        <v>0</v>
      </c>
      <c r="Y23" s="164">
        <f t="shared" si="0"/>
        <v>385</v>
      </c>
      <c r="Z23" s="165">
        <f t="shared" si="1"/>
        <v>0.36492890995260663</v>
      </c>
      <c r="AA23" s="166">
        <f aca="true" t="shared" si="3" ref="AA23:AA30">SUM(Y23)</f>
        <v>385</v>
      </c>
      <c r="AB23" s="167">
        <f t="shared" si="2"/>
        <v>0.36492890995260663</v>
      </c>
    </row>
    <row r="24" spans="1:28" ht="15.75" customHeight="1">
      <c r="A24" s="140" t="s">
        <v>63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0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SUMIF('mag. 1'!$D$23:$D$43,A24,'mag. 1'!$I$23:$I$43)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SUMIF('mag. 2'!$D$23:$D$43,A24,'mag. 2'!$I$23:$I$43)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0</v>
      </c>
      <c r="Z24" s="165">
        <f t="shared" si="1"/>
        <v>0</v>
      </c>
      <c r="AA24" s="166">
        <f t="shared" si="3"/>
        <v>0</v>
      </c>
      <c r="AB24" s="167">
        <f t="shared" si="2"/>
        <v>0</v>
      </c>
    </row>
    <row r="25" spans="1:28" ht="15.75" customHeight="1">
      <c r="A25" s="140" t="s">
        <v>64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0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SUMIF('mag. 1'!$D$23:$D$43,A25,'mag. 1'!$I$23:$I$43)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SUMIF('mag. 2'!$D$23:$D$43,A25,'mag. 2'!$I$23:$I$43)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0</v>
      </c>
      <c r="Z25" s="165">
        <f t="shared" si="1"/>
        <v>0</v>
      </c>
      <c r="AA25" s="166">
        <f t="shared" si="3"/>
        <v>0</v>
      </c>
      <c r="AB25" s="167">
        <f t="shared" si="2"/>
        <v>0</v>
      </c>
    </row>
    <row r="26" spans="1:28" ht="15.75" customHeight="1">
      <c r="A26" s="140" t="s">
        <v>65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94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SUMIF('mag. 1'!$D$23:$D$43,A26,'mag. 1'!$I$23:$I$43)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SUMIF('mag. 2'!$D$23:$D$43,A26,'mag. 2'!$I$23:$I$43)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94</v>
      </c>
      <c r="Z26" s="165">
        <f t="shared" si="1"/>
        <v>0.08909952606635071</v>
      </c>
      <c r="AA26" s="166">
        <f t="shared" si="3"/>
        <v>94</v>
      </c>
      <c r="AB26" s="167">
        <f t="shared" si="2"/>
        <v>0.08909952606635071</v>
      </c>
    </row>
    <row r="27" spans="1:28" ht="15.75" customHeight="1">
      <c r="A27" s="168" t="s">
        <v>130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SUMIF('mag. 1'!$D$23:$D$43,A27,'mag. 1'!$I$23:$I$43)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0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3</v>
      </c>
      <c r="R27" s="163">
        <f>SUMIF('mag. 2'!$D$23:$D$43,A27,'mag. 2'!$I$23:$I$43)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4</v>
      </c>
      <c r="W27" s="142">
        <f>SUMIF('Frendo Dimech D.'!$D$23:$D$43,A27,'Frendo Dimech D.'!$I$23:$I$43)</f>
        <v>4</v>
      </c>
      <c r="X27" s="163">
        <f>SUMIF('Rachel Montebello'!$D$23:$D$43,A27,'Rachel Montebello'!$I$23:$I$43)</f>
        <v>0</v>
      </c>
      <c r="Y27" s="164">
        <f t="shared" si="0"/>
        <v>11</v>
      </c>
      <c r="Z27" s="165">
        <f>Y27/$Y$31</f>
        <v>0.01042654028436019</v>
      </c>
      <c r="AA27" s="166">
        <f t="shared" si="3"/>
        <v>11</v>
      </c>
      <c r="AB27" s="167">
        <f t="shared" si="2"/>
        <v>0.01042654028436019</v>
      </c>
    </row>
    <row r="28" spans="1:28" ht="15.75" customHeight="1">
      <c r="A28" s="168" t="s">
        <v>131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SUMIF('mag. 1'!$D$23:$D$43,A28,'mag. 1'!$I$23:$I$43)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SUMIF('mag. 2'!$D$23:$D$43,A28,'mag. 2'!$I$23:$I$43)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132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SUMIF('mag. 1'!$D$23:$D$43,A29,'mag. 1'!$I$23:$I$43)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SUMIF('mag. 2'!$D$23:$D$43,A29,'mag. 2'!$I$23:$I$43)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0</v>
      </c>
      <c r="Z29" s="165">
        <f>Y29/$Y$31</f>
        <v>0</v>
      </c>
      <c r="AA29" s="166">
        <f t="shared" si="3"/>
        <v>0</v>
      </c>
      <c r="AB29" s="167">
        <f t="shared" si="2"/>
        <v>0</v>
      </c>
    </row>
    <row r="30" spans="1:28" ht="15.75" customHeight="1" thickBot="1">
      <c r="A30" s="140" t="s">
        <v>133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SUMIF('mag. 1'!$D$23:$D$43,A30,'mag. 1'!$I$23:$I$43)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4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SUMIF('mag. 2'!$D$23:$D$43,A30,'mag. 2'!$I$23:$I$43)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4</v>
      </c>
      <c r="Z30" s="165">
        <f>Y30/$Y$31</f>
        <v>0.0037914691943127963</v>
      </c>
      <c r="AA30" s="166">
        <f t="shared" si="3"/>
        <v>4</v>
      </c>
      <c r="AB30" s="167">
        <f t="shared" si="2"/>
        <v>0.0037914691943127963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4</v>
      </c>
      <c r="C31" s="172">
        <f t="shared" si="4"/>
        <v>13</v>
      </c>
      <c r="D31" s="172">
        <f t="shared" si="4"/>
        <v>64</v>
      </c>
      <c r="E31" s="172">
        <f t="shared" si="4"/>
        <v>106</v>
      </c>
      <c r="F31" s="172">
        <f t="shared" si="4"/>
        <v>50</v>
      </c>
      <c r="G31" s="172">
        <f t="shared" si="4"/>
        <v>298</v>
      </c>
      <c r="H31" s="172">
        <f t="shared" si="4"/>
        <v>57</v>
      </c>
      <c r="I31" s="172">
        <f t="shared" si="4"/>
        <v>8</v>
      </c>
      <c r="J31" s="172">
        <f t="shared" si="4"/>
        <v>0</v>
      </c>
      <c r="K31" s="172">
        <f t="shared" si="4"/>
        <v>51</v>
      </c>
      <c r="L31" s="172">
        <f t="shared" si="4"/>
        <v>10</v>
      </c>
      <c r="M31" s="172">
        <f t="shared" si="4"/>
        <v>28</v>
      </c>
      <c r="N31" s="172">
        <f t="shared" si="4"/>
        <v>12</v>
      </c>
      <c r="O31" s="172">
        <f t="shared" si="4"/>
        <v>35</v>
      </c>
      <c r="P31" s="172">
        <f t="shared" si="4"/>
        <v>19</v>
      </c>
      <c r="Q31" s="172">
        <f t="shared" si="4"/>
        <v>92</v>
      </c>
      <c r="R31" s="172">
        <f t="shared" si="4"/>
        <v>0</v>
      </c>
      <c r="S31" s="172">
        <f t="shared" si="4"/>
        <v>0</v>
      </c>
      <c r="T31" s="172">
        <f t="shared" si="4"/>
        <v>3</v>
      </c>
      <c r="U31" s="172">
        <f>SUM(U10:U30)</f>
        <v>79</v>
      </c>
      <c r="V31" s="172">
        <f>SUM(V10:V30)</f>
        <v>80</v>
      </c>
      <c r="W31" s="172">
        <f>SUM(W10:W30)</f>
        <v>32</v>
      </c>
      <c r="X31" s="172">
        <f>SUM(X10:X30)</f>
        <v>14</v>
      </c>
      <c r="Y31" s="173">
        <f>SUM(Y10:Y30)</f>
        <v>1055</v>
      </c>
      <c r="Z31" s="174"/>
      <c r="AA31" s="175"/>
      <c r="AB31" s="176"/>
    </row>
    <row r="32" spans="2:28" ht="13.5" customHeight="1" thickBot="1">
      <c r="B32" s="178">
        <f>B31/Y31</f>
        <v>0.0037914691943127963</v>
      </c>
      <c r="C32" s="179">
        <f>C31/Y31</f>
        <v>0.012322274881516588</v>
      </c>
      <c r="D32" s="179">
        <f>D31/Y31</f>
        <v>0.06066350710900474</v>
      </c>
      <c r="E32" s="179">
        <f>E31/Y31</f>
        <v>0.1004739336492891</v>
      </c>
      <c r="F32" s="179">
        <f>F31/Y31</f>
        <v>0.04739336492890995</v>
      </c>
      <c r="G32" s="179">
        <f>G31/Y31</f>
        <v>0.2824644549763033</v>
      </c>
      <c r="H32" s="179">
        <f>H31/Y31</f>
        <v>0.05402843601895735</v>
      </c>
      <c r="I32" s="179">
        <f>I31/Y31</f>
        <v>0.007582938388625593</v>
      </c>
      <c r="J32" s="179">
        <f>J31/Y31</f>
        <v>0</v>
      </c>
      <c r="K32" s="179">
        <f>K31/Y31</f>
        <v>0.04834123222748815</v>
      </c>
      <c r="L32" s="179">
        <f>L31/Y31</f>
        <v>0.009478672985781991</v>
      </c>
      <c r="M32" s="179">
        <f>M31/Y31</f>
        <v>0.026540284360189573</v>
      </c>
      <c r="N32" s="179">
        <f>N31/Y31</f>
        <v>0.011374407582938388</v>
      </c>
      <c r="O32" s="179">
        <f>O31/Y31</f>
        <v>0.03317535545023697</v>
      </c>
      <c r="P32" s="179">
        <f>P31/Y31</f>
        <v>0.01800947867298578</v>
      </c>
      <c r="Q32" s="179">
        <f>Q31/Y31</f>
        <v>0.08720379146919431</v>
      </c>
      <c r="R32" s="179">
        <f>R31/Y31</f>
        <v>0</v>
      </c>
      <c r="S32" s="179">
        <f>S31/Y31</f>
        <v>0</v>
      </c>
      <c r="T32" s="179">
        <f>T31/Y31</f>
        <v>0.002843601895734597</v>
      </c>
      <c r="U32" s="179">
        <f>U31/Y31</f>
        <v>0.07488151658767772</v>
      </c>
      <c r="V32" s="179">
        <f>V31/Y31</f>
        <v>0.07582938388625593</v>
      </c>
      <c r="W32" s="179">
        <f>W31/Y31</f>
        <v>0.03033175355450237</v>
      </c>
      <c r="X32" s="180">
        <f>X31/Y31</f>
        <v>0.013270142180094787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9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8515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6.0039062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28515625" style="2" customWidth="1"/>
    <col min="19" max="19" width="4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3'!$S$23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0" ref="W23:W39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3'!$S$24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t="shared" si="0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3'!$S$25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3'!$S$26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3'!$S$27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3'!$S$28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3'!$S$29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3'!$S$30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3'!$S$31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3'!$S$32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3'!$S$33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3'!$S$34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3'!$S$35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3'!$S$36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3'!$S$37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3'!$S$38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3'!$S$39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3'!$S$40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3'!$S$41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3'!$S$42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3'!$S$43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9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125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'[4]Stafrace Zammit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'[4]Stafrace Zammit C.'!$S$24</f>
        <v>300</v>
      </c>
      <c r="H24" s="1"/>
      <c r="I24" s="30">
        <v>5</v>
      </c>
      <c r="J24" s="1"/>
      <c r="K24" s="30"/>
      <c r="L24" s="1"/>
      <c r="M24" s="30">
        <v>8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297</v>
      </c>
      <c r="T24" s="1"/>
      <c r="U24" s="30">
        <v>20</v>
      </c>
      <c r="V24" s="1"/>
      <c r="W24" s="34">
        <f aca="true" t="shared" si="0" ref="W24:W39">IF(ISNUMBER(S24),S24,0)-IF(ISNUMBER(U24),U24,0)</f>
        <v>277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'[4]Stafrace Zammit C.'!$S$25</f>
        <v>123</v>
      </c>
      <c r="H25" s="1"/>
      <c r="I25" s="30">
        <v>3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122</v>
      </c>
      <c r="T25" s="1"/>
      <c r="U25" s="30"/>
      <c r="V25" s="1"/>
      <c r="W25" s="34">
        <f t="shared" si="0"/>
        <v>122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'[4]Stafrace Zammit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'[4]Stafrace Zammit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'[4]Stafrace Zammit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'[4]Stafrace Zammit C.'!$S$29</f>
        <v>48</v>
      </c>
      <c r="H29" s="1"/>
      <c r="I29" s="30">
        <v>10</v>
      </c>
      <c r="J29" s="1"/>
      <c r="K29" s="30"/>
      <c r="L29" s="1"/>
      <c r="M29" s="30">
        <v>7</v>
      </c>
      <c r="N29" s="1"/>
      <c r="O29" s="30"/>
      <c r="P29" s="1"/>
      <c r="Q29" s="30"/>
      <c r="R29" s="1"/>
      <c r="S29" s="34">
        <f t="shared" si="1"/>
        <v>51</v>
      </c>
      <c r="T29" s="1"/>
      <c r="U29" s="30">
        <v>6</v>
      </c>
      <c r="V29" s="1"/>
      <c r="W29" s="34">
        <f t="shared" si="0"/>
        <v>45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'[4]Stafrace Zammit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'[4]Stafrace Zammit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'[4]Stafrace Zammit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'[4]Stafrace Zammit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'[4]Stafrace Zammit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'[4]Stafrace Zammit C.'!$S$35</f>
        <v>35</v>
      </c>
      <c r="H35" s="1"/>
      <c r="I35" s="30"/>
      <c r="J35" s="1"/>
      <c r="K35" s="30"/>
      <c r="L35" s="1"/>
      <c r="M35" s="30">
        <v>1</v>
      </c>
      <c r="N35" s="1"/>
      <c r="O35" s="30"/>
      <c r="P35" s="1"/>
      <c r="Q35" s="30"/>
      <c r="R35" s="1"/>
      <c r="S35" s="34">
        <f t="shared" si="1"/>
        <v>34</v>
      </c>
      <c r="T35" s="1"/>
      <c r="U35" s="30">
        <v>21</v>
      </c>
      <c r="V35" s="1"/>
      <c r="W35" s="34">
        <f t="shared" si="0"/>
        <v>13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'[4]Stafrace Zammit C.'!$S$36</f>
        <v>509</v>
      </c>
      <c r="H36" s="1"/>
      <c r="I36" s="30">
        <v>71</v>
      </c>
      <c r="J36" s="1"/>
      <c r="K36" s="30"/>
      <c r="L36" s="1"/>
      <c r="M36" s="30">
        <v>75</v>
      </c>
      <c r="N36" s="1"/>
      <c r="O36" s="30"/>
      <c r="P36" s="1"/>
      <c r="Q36" s="30"/>
      <c r="R36" s="1"/>
      <c r="S36" s="34">
        <f t="shared" si="1"/>
        <v>505</v>
      </c>
      <c r="T36" s="1"/>
      <c r="U36" s="30">
        <v>96</v>
      </c>
      <c r="V36" s="1"/>
      <c r="W36" s="34">
        <f>IF(ISNUMBER(S36),S36,0)-IF(ISNUMBER(U36),U36,0)</f>
        <v>409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'[4]Stafrace Zammit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'[4]Stafrace Zammit C.'!$S$38</f>
        <v>1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1</v>
      </c>
      <c r="T38" s="1"/>
      <c r="U38" s="30"/>
      <c r="V38" s="1"/>
      <c r="W38" s="34">
        <f>IF(ISNUMBER(S38),S38,0)-IF(ISNUMBER(U38),U38,0)</f>
        <v>1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'[4]Stafrace Zammit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'[4]Stafrace Zammit C.'!$S$40</f>
        <v>4</v>
      </c>
      <c r="H40" s="1"/>
      <c r="I40" s="30">
        <v>3</v>
      </c>
      <c r="J40" s="1"/>
      <c r="K40" s="30"/>
      <c r="L40" s="1"/>
      <c r="M40" s="30">
        <v>3</v>
      </c>
      <c r="N40" s="1"/>
      <c r="O40" s="30"/>
      <c r="P40" s="1"/>
      <c r="Q40" s="30"/>
      <c r="R40" s="1"/>
      <c r="S40" s="34">
        <f t="shared" si="1"/>
        <v>4</v>
      </c>
      <c r="T40" s="1"/>
      <c r="U40" s="30"/>
      <c r="V40" s="1"/>
      <c r="W40" s="34">
        <f>IF(ISNUMBER(S40),S40,0)-IF(ISNUMBER(U40),U40,0)</f>
        <v>4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'[4]Stafrace Zammit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'[4]Stafrace Zammit C.'!$S$42</f>
        <v>1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>
        <v>1</v>
      </c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'[4]Stafrace Zammit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1021</v>
      </c>
      <c r="H45" s="34"/>
      <c r="I45" s="35">
        <f>SUM(I23:I43)</f>
        <v>92</v>
      </c>
      <c r="J45" s="34"/>
      <c r="K45" s="35">
        <f>SUM(K23:K43)</f>
        <v>0</v>
      </c>
      <c r="L45" s="34"/>
      <c r="M45" s="35">
        <f>SUM(M23:M43)</f>
        <v>98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1015</v>
      </c>
      <c r="T45" s="34"/>
      <c r="U45" s="35">
        <f>SUM(U23:U43)</f>
        <v>144</v>
      </c>
      <c r="V45" s="34"/>
      <c r="W45" s="35">
        <f>SUM(W23:W43)</f>
        <v>871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'[4]Camilleri N.'!$S$23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'[4]Camilleri N.'!$S$24</f>
        <v>234</v>
      </c>
      <c r="H24" s="1"/>
      <c r="I24" s="30">
        <v>3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 t="shared" si="0"/>
        <v>232</v>
      </c>
      <c r="T24" s="1"/>
      <c r="U24" s="30">
        <v>43</v>
      </c>
      <c r="V24" s="1"/>
      <c r="W24" s="34">
        <f t="shared" si="1"/>
        <v>189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'[4]Camilleri N.'!$S$25</f>
        <v>16</v>
      </c>
      <c r="H25" s="1"/>
      <c r="I25" s="30">
        <v>7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t="shared" si="0"/>
        <v>17</v>
      </c>
      <c r="T25" s="1"/>
      <c r="U25" s="30"/>
      <c r="V25" s="1"/>
      <c r="W25" s="34">
        <f t="shared" si="1"/>
        <v>17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'[4]Camilleri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'[4]Camilleri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'[4]Camilleri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'[4]Camilleri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'[4]Camilleri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'[4]Camilleri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'[4]Camilleri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'[4]Camilleri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'[4]Camilleri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'[4]Camilleri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'[4]Camilleri N.'!$S$36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'[4]Camilleri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'[4]Camilleri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'[4]Camilleri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'[4]Camilleri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'[4]Camilleri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'[4]Camilleri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'[4]Camilleri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250</v>
      </c>
      <c r="H45" s="34"/>
      <c r="I45" s="35">
        <f>SUM(I23:I43)</f>
        <v>10</v>
      </c>
      <c r="J45" s="34"/>
      <c r="K45" s="35">
        <f>SUM(K23:K43)</f>
        <v>0</v>
      </c>
      <c r="L45" s="34"/>
      <c r="M45" s="35">
        <f>SUM(M23:M43)</f>
        <v>11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249</v>
      </c>
      <c r="T45" s="34"/>
      <c r="U45" s="35">
        <f>SUM(U23:U43)</f>
        <v>43</v>
      </c>
      <c r="V45" s="34"/>
      <c r="W45" s="35">
        <f>SUM(W23:W43)</f>
        <v>206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Sciberras N.'!$S$23</f>
        <v>864</v>
      </c>
      <c r="H23" s="1"/>
      <c r="I23" s="29"/>
      <c r="J23" s="1"/>
      <c r="K23" s="29"/>
      <c r="L23" s="1"/>
      <c r="M23" s="29">
        <v>10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854</v>
      </c>
      <c r="T23" s="1"/>
      <c r="U23" s="29">
        <v>177</v>
      </c>
      <c r="V23" s="1"/>
      <c r="W23" s="34">
        <f aca="true" t="shared" si="1" ref="W23:W43">IF(ISNUMBER(S23),S23,0)-IF(ISNUMBER(U23),U23,0)</f>
        <v>677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Sciberras N.'!$S$24</f>
        <v>16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 t="shared" si="0"/>
        <v>16</v>
      </c>
      <c r="T24" s="1"/>
      <c r="U24" s="30">
        <v>5</v>
      </c>
      <c r="V24" s="1"/>
      <c r="W24" s="34">
        <f t="shared" si="1"/>
        <v>11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Sciberras N.'!$S$25</f>
        <v>109</v>
      </c>
      <c r="H25" s="1"/>
      <c r="I25" s="30">
        <v>3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t="shared" si="0"/>
        <v>111</v>
      </c>
      <c r="T25" s="1"/>
      <c r="U25" s="30"/>
      <c r="V25" s="1"/>
      <c r="W25" s="34">
        <f t="shared" si="1"/>
        <v>111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Sciberras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Sciberras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Sciberras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Sciberras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Sciberras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Sciberras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Sciberras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Sciberras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Sciberras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Sciberras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Sciberras N.'!$S$36</f>
        <v>47</v>
      </c>
      <c r="H36" s="1"/>
      <c r="I36" s="30"/>
      <c r="J36" s="1"/>
      <c r="K36" s="30"/>
      <c r="L36" s="1"/>
      <c r="M36" s="30">
        <v>4</v>
      </c>
      <c r="N36" s="1"/>
      <c r="O36" s="30"/>
      <c r="P36" s="1"/>
      <c r="Q36" s="30"/>
      <c r="R36" s="1"/>
      <c r="S36" s="34">
        <f t="shared" si="0"/>
        <v>43</v>
      </c>
      <c r="T36" s="1"/>
      <c r="U36" s="30">
        <v>15</v>
      </c>
      <c r="V36" s="1"/>
      <c r="W36" s="34">
        <f t="shared" si="1"/>
        <v>28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Sciberras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Sciberras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Sciberras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Sciberras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Sciberras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Sciberras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Sciberras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1036</v>
      </c>
      <c r="H45" s="34"/>
      <c r="I45" s="35">
        <f>SUM(I23:I43)</f>
        <v>3</v>
      </c>
      <c r="J45" s="34"/>
      <c r="K45" s="35">
        <f>SUM(K23:K43)</f>
        <v>0</v>
      </c>
      <c r="L45" s="34"/>
      <c r="M45" s="35">
        <f>SUM(M23:M43)</f>
        <v>15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1024</v>
      </c>
      <c r="T45" s="34"/>
      <c r="U45" s="35">
        <f>SUM(U23:U43)</f>
        <v>197</v>
      </c>
      <c r="V45" s="34"/>
      <c r="W45" s="35">
        <f>SUM(W23:W43)</f>
        <v>827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0039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'[4]Bugeja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'[4]Bugeja A.'!$S$24</f>
        <v>123</v>
      </c>
      <c r="H24" s="1"/>
      <c r="I24" s="30">
        <v>2</v>
      </c>
      <c r="J24" s="1"/>
      <c r="K24" s="30"/>
      <c r="L24" s="1"/>
      <c r="M24" s="30">
        <v>7</v>
      </c>
      <c r="N24" s="1"/>
      <c r="O24" s="30"/>
      <c r="P24" s="1"/>
      <c r="Q24" s="30"/>
      <c r="R24" s="1"/>
      <c r="S24" s="34">
        <f t="shared" si="0"/>
        <v>118</v>
      </c>
      <c r="T24" s="1"/>
      <c r="U24" s="30"/>
      <c r="V24" s="1"/>
      <c r="W24" s="34">
        <f t="shared" si="1"/>
        <v>118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'[4]Bugeja A.'!$S$25</f>
        <v>140</v>
      </c>
      <c r="H25" s="1"/>
      <c r="I25" s="30">
        <v>5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t="shared" si="0"/>
        <v>140</v>
      </c>
      <c r="T25" s="1"/>
      <c r="U25" s="30"/>
      <c r="V25" s="1"/>
      <c r="W25" s="34">
        <f t="shared" si="1"/>
        <v>140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'[4]Bugeja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'[4]Bugeja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'[4]Bugeja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'[4]Bugeja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'[4]Bugeja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'[4]Bugeja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'[4]Bugeja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'[4]Bugeja A.'!$S$33</f>
        <v>62</v>
      </c>
      <c r="H33" s="1"/>
      <c r="I33" s="30"/>
      <c r="J33" s="1"/>
      <c r="K33" s="30"/>
      <c r="L33" s="1"/>
      <c r="M33" s="30">
        <v>55</v>
      </c>
      <c r="N33" s="1"/>
      <c r="O33" s="30"/>
      <c r="P33" s="1"/>
      <c r="Q33" s="30"/>
      <c r="R33" s="1"/>
      <c r="S33" s="34">
        <f t="shared" si="0"/>
        <v>7</v>
      </c>
      <c r="T33" s="1"/>
      <c r="U33" s="30"/>
      <c r="V33" s="1"/>
      <c r="W33" s="34">
        <f t="shared" si="1"/>
        <v>7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'[4]Bugeja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'[4]Bugeja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'[4]Bugeja A.'!$S$36</f>
        <v>246</v>
      </c>
      <c r="H36" s="1"/>
      <c r="I36" s="30">
        <v>72</v>
      </c>
      <c r="J36" s="1"/>
      <c r="K36" s="30"/>
      <c r="L36" s="1"/>
      <c r="M36" s="30">
        <v>39</v>
      </c>
      <c r="N36" s="1"/>
      <c r="O36" s="30"/>
      <c r="P36" s="1"/>
      <c r="Q36" s="30"/>
      <c r="R36" s="1"/>
      <c r="S36" s="34">
        <f t="shared" si="0"/>
        <v>279</v>
      </c>
      <c r="T36" s="1"/>
      <c r="U36" s="30"/>
      <c r="V36" s="1"/>
      <c r="W36" s="34">
        <f t="shared" si="1"/>
        <v>279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'[4]Bugeja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'[4]Bugeja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'[4]Bugeja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'[4]Bugeja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'[4]Bugeja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'[4]Bugeja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'[4]Bugeja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571</v>
      </c>
      <c r="H45" s="34"/>
      <c r="I45" s="35">
        <f>SUM(I23:I43)</f>
        <v>79</v>
      </c>
      <c r="J45" s="34"/>
      <c r="K45" s="35">
        <f>SUM(K23:K43)</f>
        <v>0</v>
      </c>
      <c r="L45" s="34"/>
      <c r="M45" s="35">
        <f>SUM(M23:M43)</f>
        <v>106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544</v>
      </c>
      <c r="T45" s="34"/>
      <c r="U45" s="35">
        <f>SUM(U23:U43)</f>
        <v>0</v>
      </c>
      <c r="V45" s="34"/>
      <c r="W45" s="35">
        <f>SUM(W23:W43)</f>
        <v>544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6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C.'!$S$24</f>
        <v>18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 t="shared" si="0"/>
        <v>18</v>
      </c>
      <c r="T24" s="1"/>
      <c r="U24" s="30"/>
      <c r="V24" s="1"/>
      <c r="W24" s="34">
        <f t="shared" si="1"/>
        <v>18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C.'!$S$25</f>
        <v>29</v>
      </c>
      <c r="H25" s="1"/>
      <c r="I25" s="30">
        <v>7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t="shared" si="0"/>
        <v>34</v>
      </c>
      <c r="T25" s="1"/>
      <c r="U25" s="30"/>
      <c r="V25" s="1"/>
      <c r="W25" s="34">
        <f t="shared" si="1"/>
        <v>34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C.'!$S$36</f>
        <v>141</v>
      </c>
      <c r="H36" s="1"/>
      <c r="I36" s="30">
        <v>69</v>
      </c>
      <c r="J36" s="1"/>
      <c r="K36" s="30"/>
      <c r="L36" s="1"/>
      <c r="M36" s="30">
        <v>57</v>
      </c>
      <c r="N36" s="1"/>
      <c r="O36" s="30"/>
      <c r="P36" s="1"/>
      <c r="Q36" s="30"/>
      <c r="R36" s="1"/>
      <c r="S36" s="34">
        <f t="shared" si="0"/>
        <v>153</v>
      </c>
      <c r="T36" s="1"/>
      <c r="U36" s="30">
        <v>2</v>
      </c>
      <c r="V36" s="1"/>
      <c r="W36" s="34">
        <f t="shared" si="1"/>
        <v>151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 t="s">
        <v>168</v>
      </c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C.'!$S$40</f>
        <v>0</v>
      </c>
      <c r="H40" s="1"/>
      <c r="I40" s="30">
        <v>4</v>
      </c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4</v>
      </c>
      <c r="T40" s="1"/>
      <c r="U40" s="30"/>
      <c r="V40" s="1"/>
      <c r="W40" s="34">
        <f t="shared" si="1"/>
        <v>4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188</v>
      </c>
      <c r="H45" s="34"/>
      <c r="I45" s="35">
        <f>SUM(I23:I43)</f>
        <v>80</v>
      </c>
      <c r="J45" s="34"/>
      <c r="K45" s="35">
        <f>SUM(K23:K43)</f>
        <v>0</v>
      </c>
      <c r="L45" s="34"/>
      <c r="M45" s="35">
        <f>SUM(M23:M43)</f>
        <v>59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209</v>
      </c>
      <c r="T45" s="34"/>
      <c r="U45" s="35">
        <f>SUM(U23:U43)</f>
        <v>2</v>
      </c>
      <c r="V45" s="34"/>
      <c r="W45" s="35">
        <f>SUM(W23:W43)</f>
        <v>207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'[4]Frendo Dimech D.'!$S$23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'[4]Frendo Dimech D.'!$S$24</f>
        <v>99</v>
      </c>
      <c r="H24" s="1"/>
      <c r="I24" s="30">
        <v>3</v>
      </c>
      <c r="J24" s="1"/>
      <c r="K24" s="30"/>
      <c r="L24" s="1"/>
      <c r="M24" s="30">
        <v>7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95</v>
      </c>
      <c r="T24" s="1"/>
      <c r="U24" s="30">
        <v>9</v>
      </c>
      <c r="V24" s="1"/>
      <c r="W24" s="34">
        <f aca="true" t="shared" si="0" ref="W24:W39">IF(ISNUMBER(S24),S24,0)-IF(ISNUMBER(U24),U24,0)</f>
        <v>86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'[4]Frendo Dimech D.'!$S$25</f>
        <v>14</v>
      </c>
      <c r="H25" s="1"/>
      <c r="I25" s="30">
        <v>3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</v>
      </c>
      <c r="T25" s="1"/>
      <c r="U25" s="30"/>
      <c r="V25" s="1"/>
      <c r="W25" s="34">
        <f t="shared" si="0"/>
        <v>11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'[4]Frendo Dimech D.'!$S$26</f>
        <v>5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</v>
      </c>
      <c r="T26" s="1"/>
      <c r="U26" s="30">
        <v>5</v>
      </c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'[4]Frendo Dimech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'[4]Frendo Dimech D.'!$S$28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'[4]Frendo Dimech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'[4]Frendo Dimech D.'!$S$30</f>
        <v>22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22</v>
      </c>
      <c r="T30" s="1"/>
      <c r="U30" s="30"/>
      <c r="V30" s="1"/>
      <c r="W30" s="34">
        <f t="shared" si="0"/>
        <v>22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'[4]Frendo Dimech D.'!$S$31</f>
        <v>36</v>
      </c>
      <c r="H31" s="1"/>
      <c r="I31" s="30">
        <v>12</v>
      </c>
      <c r="J31" s="1"/>
      <c r="K31" s="30"/>
      <c r="L31" s="1"/>
      <c r="M31" s="30">
        <v>13</v>
      </c>
      <c r="N31" s="1"/>
      <c r="O31" s="30"/>
      <c r="P31" s="1"/>
      <c r="Q31" s="30"/>
      <c r="R31" s="1"/>
      <c r="S31" s="34">
        <f t="shared" si="1"/>
        <v>35</v>
      </c>
      <c r="T31" s="1"/>
      <c r="U31" s="30"/>
      <c r="V31" s="1"/>
      <c r="W31" s="34">
        <f t="shared" si="0"/>
        <v>35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'[4]Frendo Dimech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'[4]Frendo Dimech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'[4]Frendo Dimech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'[4]Frendo Dimech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'[4]Frendo Dimech D.'!$S$36</f>
        <v>59</v>
      </c>
      <c r="H36" s="1"/>
      <c r="I36" s="30">
        <v>10</v>
      </c>
      <c r="J36" s="1"/>
      <c r="K36" s="30"/>
      <c r="L36" s="1"/>
      <c r="M36" s="30">
        <v>34</v>
      </c>
      <c r="N36" s="1"/>
      <c r="O36" s="30"/>
      <c r="P36" s="1"/>
      <c r="Q36" s="30"/>
      <c r="R36" s="1"/>
      <c r="S36" s="34">
        <f t="shared" si="1"/>
        <v>35</v>
      </c>
      <c r="T36" s="1"/>
      <c r="U36" s="30"/>
      <c r="V36" s="1"/>
      <c r="W36" s="34">
        <f>IF(ISNUMBER(S36),S36,0)-IF(ISNUMBER(U36),U36,0)</f>
        <v>35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'[4]Frendo Dimech D.'!$S$37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'[4]Frendo Dimech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'[4]Frendo Dimech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'[4]Frendo Dimech D.'!$S$40</f>
        <v>1</v>
      </c>
      <c r="H40" s="1"/>
      <c r="I40" s="30">
        <v>4</v>
      </c>
      <c r="J40" s="1"/>
      <c r="K40" s="30"/>
      <c r="L40" s="1"/>
      <c r="M40" s="30">
        <v>1</v>
      </c>
      <c r="N40" s="1"/>
      <c r="O40" s="30"/>
      <c r="P40" s="1"/>
      <c r="Q40" s="30"/>
      <c r="R40" s="1"/>
      <c r="S40" s="34">
        <f t="shared" si="1"/>
        <v>4</v>
      </c>
      <c r="T40" s="1"/>
      <c r="U40" s="30"/>
      <c r="V40" s="1"/>
      <c r="W40" s="34">
        <f>IF(ISNUMBER(S40),S40,0)-IF(ISNUMBER(U40),U40,0)</f>
        <v>4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'[4]Frendo Dimech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'[4]Frendo Dimech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'[4]Frendo Dimech D.'!$S$43</f>
        <v>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3</v>
      </c>
      <c r="T43" s="1"/>
      <c r="U43" s="30">
        <v>3</v>
      </c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239</v>
      </c>
      <c r="H45" s="34"/>
      <c r="I45" s="35">
        <f>SUM(I22:I43)</f>
        <v>32</v>
      </c>
      <c r="J45" s="34"/>
      <c r="K45" s="35">
        <f>SUM(K23:K43)</f>
        <v>0</v>
      </c>
      <c r="L45" s="34"/>
      <c r="M45" s="35">
        <f>SUM(M22:M43)</f>
        <v>61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210</v>
      </c>
      <c r="T45" s="34"/>
      <c r="U45" s="35">
        <f>SUM(U22:U43)</f>
        <v>17</v>
      </c>
      <c r="V45" s="34"/>
      <c r="W45" s="35">
        <f>SUM(W22:W43)</f>
        <v>193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Rachel '[3]Montebello'!H6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211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'[4]Rachel Montebello'!$S$23</f>
        <v>1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</v>
      </c>
      <c r="T23" s="1"/>
      <c r="U23" s="29"/>
      <c r="V23" s="1"/>
      <c r="W23" s="34">
        <f>IF(ISNUMBER(S23),S23,0)-IF(ISNUMBER(U23),U23,0)</f>
        <v>1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'[4]Rachel Montebello'!$S$24</f>
        <v>145</v>
      </c>
      <c r="H24" s="1"/>
      <c r="I24" s="30">
        <v>6</v>
      </c>
      <c r="J24" s="1"/>
      <c r="K24" s="30">
        <v>1</v>
      </c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149</v>
      </c>
      <c r="T24" s="1"/>
      <c r="U24" s="30">
        <v>83</v>
      </c>
      <c r="V24" s="1"/>
      <c r="W24" s="34">
        <f aca="true" t="shared" si="0" ref="W24:W39">IF(ISNUMBER(S24),S24,0)-IF(ISNUMBER(U24),U24,0)</f>
        <v>66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'[4]Rachel Montebello'!$S$25</f>
        <v>39</v>
      </c>
      <c r="H25" s="1"/>
      <c r="I25" s="30">
        <v>8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45</v>
      </c>
      <c r="T25" s="1"/>
      <c r="U25" s="30"/>
      <c r="V25" s="1"/>
      <c r="W25" s="34">
        <f t="shared" si="0"/>
        <v>45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'[4]Rachel Montebello'!$S$26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'[4]Rachel Montebello'!$S$27</f>
        <v>19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19</v>
      </c>
      <c r="T27" s="1"/>
      <c r="U27" s="30">
        <v>19</v>
      </c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'[4]Rachel Montebello'!$S$28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'[4]Rachel Montebello'!$S$29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'[4]Rachel Montebello'!$S$30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'[4]Rachel Montebello'!$S$31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'[4]Rachel Montebello'!$S$32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'[4]Rachel Montebello'!$S$33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'[4]Rachel Montebello'!$S$34</f>
        <v>7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7</v>
      </c>
      <c r="T34" s="1"/>
      <c r="U34" s="30">
        <v>7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'[4]Rachel Montebello'!$S$35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'[4]Rachel Montebello'!$S$36</f>
        <v>33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33</v>
      </c>
      <c r="T36" s="1"/>
      <c r="U36" s="30">
        <v>32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'[4]Rachel Montebello'!$S$37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'[4]Rachel Montebello'!$S$38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'[4]Rachel Montebello'!$S$39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'[4]Rachel Montebello'!$S$40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'[4]Rachel Montebello'!$S$41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'[4]Rachel Montebello'!$S$42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'[4]Rachel Montebello'!$S$43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244</v>
      </c>
      <c r="H45" s="34"/>
      <c r="I45" s="35">
        <f>SUM(I22:I43)</f>
        <v>14</v>
      </c>
      <c r="J45" s="34"/>
      <c r="K45" s="35">
        <f>SUM(K23:K43)</f>
        <v>1</v>
      </c>
      <c r="L45" s="34"/>
      <c r="M45" s="35">
        <f>SUM(M23:M43)</f>
        <v>5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254</v>
      </c>
      <c r="T45" s="34"/>
      <c r="U45" s="35">
        <f>SUM(U22:U43)</f>
        <v>141</v>
      </c>
      <c r="V45" s="34"/>
      <c r="W45" s="35">
        <f>SUM(W22:W43)</f>
        <v>113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8515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April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(Superjuri)'!$S$25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/>
      <c r="E27" s="16"/>
      <c r="F27" s="1"/>
      <c r="G27" s="16">
        <f>'[4]Kriminal (Superjuri)'!$S$27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60</v>
      </c>
      <c r="E29" s="16"/>
      <c r="F29" s="1"/>
      <c r="G29" s="16">
        <f>'[4]Kriminal (Superjuri)'!$S$29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198</v>
      </c>
      <c r="E31" s="16"/>
      <c r="F31" s="1"/>
      <c r="G31" s="16">
        <f>'[4]Kriminal (Superjuri)'!$S$31</f>
        <v>53</v>
      </c>
      <c r="H31" s="1"/>
      <c r="I31" s="31"/>
      <c r="J31" s="1"/>
      <c r="K31" s="31"/>
      <c r="L31" s="1"/>
      <c r="M31" s="31"/>
      <c r="N31" s="1"/>
      <c r="O31" s="31">
        <v>1</v>
      </c>
      <c r="P31" s="1"/>
      <c r="Q31" s="31"/>
      <c r="R31" s="1"/>
      <c r="S31" s="34">
        <f t="shared" si="0"/>
        <v>54</v>
      </c>
      <c r="T31" s="1"/>
      <c r="U31" s="31">
        <v>7</v>
      </c>
      <c r="V31" s="1"/>
      <c r="W31" s="34">
        <f>IF(ISNUMBER(S31),S31,0)-IF(ISNUMBER(U31),U31,0)</f>
        <v>47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 t="s">
        <v>160</v>
      </c>
      <c r="E33" s="16"/>
      <c r="F33" s="1"/>
      <c r="G33" s="16">
        <f>'[4]Kriminal (Superjuri)'!$S$33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(Superjuri)'!$S$35</f>
        <v>0</v>
      </c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16">
        <v>7</v>
      </c>
      <c r="D37" s="16" t="s">
        <v>212</v>
      </c>
      <c r="E37" s="16"/>
      <c r="F37" s="1"/>
      <c r="G37" s="16">
        <f>'[4]Kriminal (Superjuri)'!$S$37</f>
        <v>19</v>
      </c>
      <c r="H37" s="1"/>
      <c r="I37" s="31">
        <v>3</v>
      </c>
      <c r="J37" s="1"/>
      <c r="K37" s="31"/>
      <c r="L37" s="1"/>
      <c r="M37" s="31">
        <v>1</v>
      </c>
      <c r="N37" s="1"/>
      <c r="O37" s="31"/>
      <c r="P37" s="1"/>
      <c r="Q37" s="31">
        <v>1</v>
      </c>
      <c r="R37" s="1"/>
      <c r="S37" s="34">
        <f t="shared" si="0"/>
        <v>20</v>
      </c>
      <c r="T37" s="1"/>
      <c r="U37" s="31">
        <v>7</v>
      </c>
      <c r="V37" s="1"/>
      <c r="W37" s="34">
        <f>IF(ISNUMBER(S37),S37,0)-IF(ISNUMBER(U37),U37,0)</f>
        <v>13</v>
      </c>
      <c r="X37" s="17"/>
    </row>
    <row r="38" spans="2:24" ht="3.75" customHeight="1">
      <c r="B38" s="15"/>
      <c r="C38" s="1"/>
      <c r="D38" s="1"/>
      <c r="E38" s="1"/>
      <c r="F38" s="1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(Superjuri)'!$S$39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/>
      <c r="D41" s="16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/>
      <c r="D43" s="16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SUM(G25:G43)</f>
        <v>72</v>
      </c>
      <c r="H45" s="34"/>
      <c r="I45" s="35">
        <f>SUM(I25:I43)</f>
        <v>3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1</v>
      </c>
      <c r="P45" s="34"/>
      <c r="Q45" s="35">
        <f>SUM(Q25:Q43)</f>
        <v>1</v>
      </c>
      <c r="R45" s="34"/>
      <c r="S45" s="35">
        <f>SUM(S25:S43)</f>
        <v>74</v>
      </c>
      <c r="T45" s="34"/>
      <c r="U45" s="35">
        <f>SUM(U25:U43)</f>
        <v>14</v>
      </c>
      <c r="V45" s="34"/>
      <c r="W45" s="35">
        <f>SUM(W25:W43)</f>
        <v>60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April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31" t="s">
        <v>197</v>
      </c>
      <c r="D25" s="31"/>
      <c r="E25" s="16"/>
      <c r="F25" s="1"/>
      <c r="G25" s="16">
        <f>'[4]Kriminal (Appelli Superjuri)'!$S$25</f>
        <v>14</v>
      </c>
      <c r="H25" s="1"/>
      <c r="I25" s="31"/>
      <c r="J25" s="1"/>
      <c r="K25" s="31"/>
      <c r="L25" s="1"/>
      <c r="M25" s="31">
        <v>1</v>
      </c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13</v>
      </c>
      <c r="T25" s="1"/>
      <c r="U25" s="31">
        <v>3</v>
      </c>
      <c r="V25" s="1"/>
      <c r="W25" s="34">
        <f>IF(ISNUMBER(S25),S25,0)-IF(ISNUMBER(U25),U25,0)</f>
        <v>10</v>
      </c>
      <c r="X25" s="17"/>
    </row>
    <row r="26" spans="2:24" ht="3.75" customHeight="1">
      <c r="B26" s="15"/>
      <c r="C26" s="1"/>
      <c r="D26" s="1"/>
      <c r="E26" s="1"/>
      <c r="F26" s="1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31">
        <v>2</v>
      </c>
      <c r="D27" s="31" t="s">
        <v>142</v>
      </c>
      <c r="E27" s="16"/>
      <c r="F27" s="1"/>
      <c r="G27" s="16">
        <f>'[4]Kriminal (Appelli 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31"/>
      <c r="D29" s="31"/>
      <c r="E29" s="16"/>
      <c r="F29" s="1"/>
      <c r="G29" s="31"/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31"/>
      <c r="D31" s="31"/>
      <c r="E31" s="16"/>
      <c r="F31" s="1"/>
      <c r="G31" s="31"/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0</v>
      </c>
      <c r="T31" s="1"/>
      <c r="U31" s="31"/>
      <c r="V31" s="1"/>
      <c r="W31" s="34">
        <f>IF(ISNUMBER(S31),S31,0)-IF(ISNUMBER(U31),U31,0)</f>
        <v>0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31"/>
      <c r="D33" s="31"/>
      <c r="E33" s="16"/>
      <c r="F33" s="1"/>
      <c r="G33" s="31"/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31"/>
      <c r="D35" s="31"/>
      <c r="E35" s="16"/>
      <c r="F35" s="1"/>
      <c r="G35" s="31"/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1"/>
      <c r="D37" s="31"/>
      <c r="E37" s="16"/>
      <c r="F37" s="1"/>
      <c r="G37" s="31"/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31"/>
      <c r="D39" s="31"/>
      <c r="E39" s="16"/>
      <c r="F39" s="1"/>
      <c r="G39" s="31"/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31"/>
      <c r="D41" s="31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31"/>
      <c r="D43" s="31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14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13</v>
      </c>
      <c r="T45" s="34"/>
      <c r="U45" s="35">
        <f>SUM(U25:U43)</f>
        <v>3</v>
      </c>
      <c r="V45" s="34"/>
      <c r="W45" s="35">
        <f>SUM(W25:W43)</f>
        <v>10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April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174</v>
      </c>
      <c r="C9" s="184" t="s">
        <v>128</v>
      </c>
      <c r="D9" s="184" t="s">
        <v>147</v>
      </c>
      <c r="E9" s="184" t="s">
        <v>206</v>
      </c>
      <c r="F9" s="133" t="s">
        <v>189</v>
      </c>
      <c r="G9" s="133" t="s">
        <v>193</v>
      </c>
      <c r="H9" s="184" t="s">
        <v>69</v>
      </c>
      <c r="I9" s="184" t="s">
        <v>154</v>
      </c>
      <c r="J9" s="184"/>
      <c r="K9" s="184" t="s">
        <v>209</v>
      </c>
      <c r="L9" s="184" t="s">
        <v>150</v>
      </c>
      <c r="M9" s="184" t="s">
        <v>177</v>
      </c>
      <c r="N9" s="184" t="s">
        <v>70</v>
      </c>
      <c r="O9" s="184" t="s">
        <v>155</v>
      </c>
      <c r="P9" s="184" t="s">
        <v>178</v>
      </c>
      <c r="Q9" s="184" t="s">
        <v>127</v>
      </c>
      <c r="R9" s="184"/>
      <c r="S9" s="184"/>
      <c r="T9" s="184" t="s">
        <v>157</v>
      </c>
      <c r="U9" s="185" t="s">
        <v>165</v>
      </c>
      <c r="V9" s="185" t="s">
        <v>166</v>
      </c>
      <c r="W9" s="186" t="s">
        <v>186</v>
      </c>
      <c r="X9" s="135" t="s">
        <v>208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0</v>
      </c>
      <c r="C10" s="142">
        <f>SUMIF('Vella G.'!$D$23:$D$43,A10,'Vella G.'!$M$23:$M$43)</f>
        <v>0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SUMIF('mag. 1'!$D$23:$D$43,A10,'mag. 1'!$M$23:$M$43)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2</v>
      </c>
      <c r="N10" s="142">
        <f>SUMIF('Clarke D.'!$D$23:$D$43,A10,'Clarke D.'!$M$23:$M$43)</f>
        <v>7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SUMIF('mag. 2'!$D$23:$D$43,A10,'mag. 2'!$M$23:$M$43)</f>
        <v>0</v>
      </c>
      <c r="S10" s="142">
        <f>SUMIF('mag. 3'!$D$23:$D$43,A10,'mag. 3'!$M$23:$M$43)</f>
        <v>0</v>
      </c>
      <c r="T10" s="142">
        <f>SUMIF('Galea Sciberras N.'!$D$23:$D$43,A10,'Galea Sciberras N.'!$M$23:$M$43)</f>
        <v>10</v>
      </c>
      <c r="U10" s="142">
        <f>SUMIF('Bugeja A.'!$D$23:$D$43,A10,'Bugeja A.'!$M$23:$M$43)</f>
        <v>0</v>
      </c>
      <c r="V10" s="142">
        <f>SUMIF('Galea C.'!$D$23:$D$43,A10,'Galea C.'!$M$23:$M$43)</f>
        <v>0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0</v>
      </c>
      <c r="Y10" s="189">
        <f aca="true" t="shared" si="0" ref="Y10:Y30">SUM(B10:X10)</f>
        <v>19</v>
      </c>
      <c r="Z10" s="190">
        <f aca="true" t="shared" si="1" ref="Z10:Z26">Y10/$Y$31</f>
        <v>0.02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0</v>
      </c>
      <c r="C11" s="143">
        <f>SUMIF('Vella G.'!$D$23:$D$43,A11,'Vella G.'!$M$23:$M$43)</f>
        <v>1</v>
      </c>
      <c r="D11" s="143">
        <f>SUMIF('Depasquale F.'!$D$23:$D$43,A11,'Depasquale F.'!$M$23:$M$43)</f>
        <v>4</v>
      </c>
      <c r="E11" s="143">
        <f>SUMIF('Astrid-May Grima'!$D$23:$D$43,A11,'Astrid-May Grima'!$M$23:$M$43)</f>
        <v>2</v>
      </c>
      <c r="F11" s="143">
        <f>SUMIF('Farrugia Frendo C.'!$D$23:$D$43,A11,'Farrugia Frendo C.'!$M$23:$M$43)</f>
        <v>2</v>
      </c>
      <c r="G11" s="143">
        <f>SUMIF('Micallef Stafrace Y.'!$D$23:$D$43,A11,'Micallef Stafrace Y.'!$M$23:$M$43)</f>
        <v>0</v>
      </c>
      <c r="H11" s="143">
        <f>SUMIF('Demicoli A.'!$D$23:$D$43,A11,'Demicoli A.'!$M$23:$M$43)</f>
        <v>2</v>
      </c>
      <c r="I11" s="143">
        <f>SUMIF('Farrugia M.'!$D$23:$D$43,A11,'Farrugia M.'!$M$23:$M$43)</f>
        <v>2</v>
      </c>
      <c r="J11" s="143">
        <f>SUMIF('mag. 1'!$D$23:$D$43,A11,'mag. 1'!$M$23:$M$43)</f>
        <v>0</v>
      </c>
      <c r="K11" s="143">
        <f>SUMIF('Simone Grech'!$D$23:$D$43,A11,'Simone Grech'!$M$23:$M$43)</f>
        <v>0</v>
      </c>
      <c r="L11" s="143">
        <f>SUMIF('Camilleri N.'!$D$23:$D$43,A11,'Camilleri N.'!$M$23:$M$43)</f>
        <v>5</v>
      </c>
      <c r="M11" s="143">
        <f>SUMIF('J. Mifsud'!$D$23:$D$43,A11,'J. Mifsud'!$M$23:$M$43)</f>
        <v>1</v>
      </c>
      <c r="N11" s="143">
        <f>SUMIF('Clarke D.'!$D$23:$D$43,A11,'Clarke D.'!$M$23:$M$43)</f>
        <v>1</v>
      </c>
      <c r="O11" s="143">
        <f>SUMIF('Farrugia I.'!$D$23:$D$43,A11,'Farrugia I.'!$M$23:$M$43)</f>
        <v>9</v>
      </c>
      <c r="P11" s="143">
        <f>SUMIF('M. Vella'!$D$23:$D$43,A11,'M. Vella'!$M$23:$M$43)</f>
        <v>4</v>
      </c>
      <c r="Q11" s="143">
        <f>SUMIF('Stafrace Zammit C.'!$D$23:$D$43,A11,'Stafrace Zammit C.'!$M$23:$M$43)</f>
        <v>8</v>
      </c>
      <c r="R11" s="143">
        <f>SUMIF('mag. 2'!$D$23:$D$43,A11,'mag. 2'!$M$23:$M$43)</f>
        <v>0</v>
      </c>
      <c r="S11" s="143">
        <f>SUMIF('mag. 3'!$D$23:$D$43,A11,'mag. 3'!$M$23:$M$43)</f>
        <v>0</v>
      </c>
      <c r="T11" s="143">
        <f>SUMIF('Galea Sciberras N.'!$D$23:$D$43,A11,'Galea Sciberras N.'!$M$23:$M$43)</f>
        <v>0</v>
      </c>
      <c r="U11" s="143">
        <f>SUMIF('Bugeja A.'!$D$23:$D$43,A11,'Bugeja A.'!$M$23:$M$43)</f>
        <v>7</v>
      </c>
      <c r="V11" s="143">
        <f>SUMIF('Galea C.'!$D$23:$D$43,A11,'Galea C.'!$M$23:$M$43)</f>
        <v>0</v>
      </c>
      <c r="W11" s="143">
        <f>SUMIF('Frendo Dimech D.'!$D$23:$D$43,A11,'Frendo Dimech D.'!$M$23:$M$43)</f>
        <v>7</v>
      </c>
      <c r="X11" s="143">
        <f>SUMIF('Rachel Montebello'!$D$23:$D$43,A11,'Rachel Montebello'!$M$23:$M$43)</f>
        <v>3</v>
      </c>
      <c r="Y11" s="193">
        <f t="shared" si="0"/>
        <v>58</v>
      </c>
      <c r="Z11" s="194">
        <f t="shared" si="1"/>
        <v>0.061052631578947365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2</v>
      </c>
      <c r="C12" s="143">
        <f>SUMIF('Vella G.'!$D$23:$D$43,A12,'Vella G.'!$M$23:$M$43)</f>
        <v>1</v>
      </c>
      <c r="D12" s="143">
        <f>SUMIF('Depasquale F.'!$D$23:$D$43,A12,'Depasquale F.'!$M$23:$M$43)</f>
        <v>4</v>
      </c>
      <c r="E12" s="143">
        <f>SUMIF('Astrid-May Grima'!$D$23:$D$43,A12,'Astrid-May Grima'!$M$23:$M$43)</f>
        <v>0</v>
      </c>
      <c r="F12" s="143">
        <f>SUMIF('Farrugia Frendo C.'!$D$23:$D$43,A12,'Farrugia Frendo C.'!$M$23:$M$43)</f>
        <v>3</v>
      </c>
      <c r="G12" s="143">
        <f>SUMIF('Micallef Stafrace Y.'!$D$23:$D$43,A12,'Micallef Stafrace Y.'!$M$23:$M$43)</f>
        <v>7</v>
      </c>
      <c r="H12" s="143">
        <f>SUMIF('Demicoli A.'!$D$23:$D$43,A12,'Demicoli A.'!$M$23:$M$43)</f>
        <v>3</v>
      </c>
      <c r="I12" s="143">
        <f>SUMIF('Farrugia M.'!$D$23:$D$43,A12,'Farrugia M.'!$M$23:$M$43)</f>
        <v>21</v>
      </c>
      <c r="J12" s="143">
        <f>SUMIF('mag. 1'!$D$23:$D$43,A12,'mag. 1'!$M$23:$M$43)</f>
        <v>0</v>
      </c>
      <c r="K12" s="143">
        <f>SUMIF('Simone Grech'!$D$23:$D$43,A12,'Simone Grech'!$M$23:$M$43)</f>
        <v>9</v>
      </c>
      <c r="L12" s="143">
        <f>SUMIF('Camilleri N.'!$D$23:$D$43,A12,'Camilleri N.'!$M$23:$M$43)</f>
        <v>6</v>
      </c>
      <c r="M12" s="143">
        <f>SUMIF('J. Mifsud'!$D$23:$D$43,A12,'J. Mifsud'!$M$23:$M$43)</f>
        <v>6</v>
      </c>
      <c r="N12" s="143">
        <f>SUMIF('Clarke D.'!$D$23:$D$43,A12,'Clarke D.'!$M$23:$M$43)</f>
        <v>1</v>
      </c>
      <c r="O12" s="143">
        <f>SUMIF('Farrugia I.'!$D$23:$D$43,A12,'Farrugia I.'!$M$23:$M$43)</f>
        <v>2</v>
      </c>
      <c r="P12" s="143">
        <f>SUMIF('M. Vella'!$D$23:$D$43,A12,'M. Vella'!$M$23:$M$43)</f>
        <v>1</v>
      </c>
      <c r="Q12" s="143">
        <f>SUMIF('Stafrace Zammit C.'!$D$23:$D$43,A12,'Stafrace Zammit C.'!$M$23:$M$43)</f>
        <v>4</v>
      </c>
      <c r="R12" s="143">
        <f>SUMIF('mag. 2'!$D$23:$D$43,A12,'mag. 2'!$M$23:$M$43)</f>
        <v>0</v>
      </c>
      <c r="S12" s="143">
        <f>SUMIF('mag. 3'!$D$23:$D$43,A12,'mag. 3'!$M$23:$M$43)</f>
        <v>0</v>
      </c>
      <c r="T12" s="143">
        <f>SUMIF('Galea Sciberras N.'!$D$23:$D$43,A12,'Galea Sciberras N.'!$M$23:$M$43)</f>
        <v>1</v>
      </c>
      <c r="U12" s="143">
        <f>SUMIF('Bugeja A.'!$D$23:$D$43,A12,'Bugeja A.'!$M$23:$M$43)</f>
        <v>5</v>
      </c>
      <c r="V12" s="143">
        <f>SUMIF('Galea C.'!$D$23:$D$43,A12,'Galea C.'!$M$23:$M$43)</f>
        <v>2</v>
      </c>
      <c r="W12" s="143">
        <f>SUMIF('Frendo Dimech D.'!$D$23:$D$43,A12,'Frendo Dimech D.'!$M$23:$M$43)</f>
        <v>6</v>
      </c>
      <c r="X12" s="156">
        <f>SUMIF('Rachel Montebello'!$D$23:$D$43,A12,'Rachel Montebello'!$M$23:$M$43)</f>
        <v>2</v>
      </c>
      <c r="Y12" s="197">
        <f t="shared" si="0"/>
        <v>86</v>
      </c>
      <c r="Z12" s="198">
        <f t="shared" si="1"/>
        <v>0.09052631578947369</v>
      </c>
      <c r="AA12" s="199">
        <f>SUM(Y10:Y12)</f>
        <v>163</v>
      </c>
      <c r="AB12" s="160">
        <f>AA12/$Y$31</f>
        <v>0.17157894736842105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SUMIF('mag. 1'!$D$23:$D$43,A13,'mag. 1'!$M$23:$M$43)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2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SUMIF('mag. 2'!$D$23:$D$43,A13,'mag. 2'!$M$23:$M$43)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2</v>
      </c>
      <c r="Z13" s="190">
        <f t="shared" si="1"/>
        <v>0.002105263157894737</v>
      </c>
      <c r="AA13" s="191"/>
      <c r="AB13" s="147"/>
    </row>
    <row r="14" spans="1:28" ht="15.75" customHeight="1">
      <c r="A14" s="192" t="s">
        <v>71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SUMIF('mag. 1'!$D$23:$D$43,A14,'mag. 1'!$M$23:$M$43)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SUMIF('mag. 2'!$D$23:$D$43,A14,'mag. 2'!$M$23:$M$43)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106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SUMIF('mag. 1'!$D$23:$D$43,A15,'mag. 1'!$M$23:$M$43)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SUMIF('mag. 2'!$D$23:$D$43,A15,'mag. 2'!$M$23:$M$43)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106</v>
      </c>
      <c r="Z15" s="198">
        <f t="shared" si="1"/>
        <v>0.11157894736842106</v>
      </c>
      <c r="AA15" s="199">
        <f>SUM(Y13:Y15)</f>
        <v>108</v>
      </c>
      <c r="AB15" s="160">
        <f>AA15/$Y$31</f>
        <v>0.11368421052631579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SUMIF('mag. 1'!$D$23:$D$43,A16,'mag. 1'!$M$23:$M$43)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7</v>
      </c>
      <c r="R16" s="142">
        <f>SUMIF('mag. 2'!$D$23:$D$43,A16,'mag. 2'!$M$23:$M$43)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7</v>
      </c>
      <c r="Z16" s="190">
        <f t="shared" si="1"/>
        <v>0.007368421052631579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SUMIF('mag. 1'!$D$23:$D$43,A17,'mag. 1'!$M$23:$M$43)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SUMIF('mag. 2'!$D$23:$D$43,A17,'mag. 2'!$M$23:$M$43)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SUMIF('mag. 1'!$D$23:$D$43,A18,'mag. 1'!$M$23:$M$43)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SUMIF('mag. 2'!$D$23:$D$43,A18,'mag. 2'!$M$23:$M$43)</f>
        <v>0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13</v>
      </c>
      <c r="X18" s="143">
        <f>SUMIF('Rachel Montebello'!$D$23:$D$43,A18,'Rachel Montebello'!$M$23:$M$43)</f>
        <v>0</v>
      </c>
      <c r="Y18" s="193">
        <f t="shared" si="0"/>
        <v>13</v>
      </c>
      <c r="Z18" s="194">
        <f t="shared" si="1"/>
        <v>0.01368421052631579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SUMIF('mag. 1'!$D$23:$D$43,A19,'mag. 1'!$M$23:$M$43)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SUMIF('mag. 2'!$D$23:$D$43,A19,'mag. 2'!$M$23:$M$43)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SUMIF('mag. 1'!$D$23:$D$43,A20,'mag. 1'!$M$23:$M$43)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SUMIF('mag. 2'!$D$23:$D$43,A20,'mag. 2'!$M$23:$M$43)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55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55</v>
      </c>
      <c r="Z20" s="198">
        <f t="shared" si="1"/>
        <v>0.05789473684210526</v>
      </c>
      <c r="AA20" s="199">
        <f>SUM(Y16:Y20)</f>
        <v>75</v>
      </c>
      <c r="AB20" s="160">
        <f>AA20/$Y$31</f>
        <v>0.07894736842105263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73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SUMIF('mag. 1'!$D$23:$D$43,A21,'mag. 1'!$M$23:$M$43)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SUMIF('mag. 2'!$D$23:$D$43,A21,'mag. 2'!$M$23:$M$43)</f>
        <v>0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73</v>
      </c>
      <c r="Z21" s="190">
        <f t="shared" si="1"/>
        <v>0.07684210526315789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42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SUMIF('mag. 1'!$D$23:$D$43,A22,'mag. 1'!$M$23:$M$43)</f>
        <v>0</v>
      </c>
      <c r="K22" s="143">
        <f>SUMIF('Simone Grech'!$D$23:$D$43,A22,'Simone Grech'!$M$23:$M$43)</f>
        <v>6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1</v>
      </c>
      <c r="R22" s="143">
        <f>SUMIF('mag. 2'!$D$23:$D$43,A22,'mag. 2'!$M$23:$M$43)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49</v>
      </c>
      <c r="Z22" s="198">
        <f t="shared" si="1"/>
        <v>0.05157894736842105</v>
      </c>
      <c r="AA22" s="199">
        <f>SUM(Y21:Y22)</f>
        <v>122</v>
      </c>
      <c r="AB22" s="160">
        <f aca="true" t="shared" si="2" ref="AB22:AB30">AA22/$Y$31</f>
        <v>0.12842105263157894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47</v>
      </c>
      <c r="G23" s="163">
        <f>SUMIF('Micallef Stafrace Y.'!$D$23:$D$43,A23,'Micallef Stafrace Y.'!$M$23:$M$43)</f>
        <v>10</v>
      </c>
      <c r="H23" s="163">
        <f>SUMIF('Demicoli A.'!$D$23:$D$43,A23,'Demicoli A.'!$M$23:$M$43)</f>
        <v>40</v>
      </c>
      <c r="I23" s="163">
        <f>SUMIF('Farrugia M.'!$D$23:$D$43,A23,'Farrugia M.'!$M$23:$M$43)</f>
        <v>0</v>
      </c>
      <c r="J23" s="163">
        <f>SUMIF('mag. 1'!$D$23:$D$43,A23,'mag. 1'!$M$23:$M$43)</f>
        <v>0</v>
      </c>
      <c r="K23" s="163">
        <f>SUMIF('Simone Grech'!$D$23:$D$43,A23,'Simone Grech'!$M$23:$M$43)</f>
        <v>33</v>
      </c>
      <c r="L23" s="163">
        <f>SUMIF('Camilleri N.'!$D$23:$D$43,A23,'Camilleri N.'!$M$23:$M$43)</f>
        <v>0</v>
      </c>
      <c r="M23" s="163">
        <f>SUMIF('J. Mifsud'!$D$23:$D$43,A23,'J. Mifsud'!$M$23:$M$43)</f>
        <v>26</v>
      </c>
      <c r="N23" s="163">
        <f>SUMIF('Clarke D.'!$D$23:$D$43,A23,'Clarke D.'!$M$23:$M$43)</f>
        <v>0</v>
      </c>
      <c r="O23" s="163">
        <f>SUMIF('Farrugia I.'!$D$23:$D$43,A23,'Farrugia I.'!$M$23:$M$43)</f>
        <v>13</v>
      </c>
      <c r="P23" s="163">
        <f>SUMIF('M. Vella'!$D$23:$D$43,A23,'M. Vella'!$M$23:$M$43)</f>
        <v>0</v>
      </c>
      <c r="Q23" s="163">
        <f>SUMIF('Stafrace Zammit C.'!$D$23:$D$43,A23,'Stafrace Zammit C.'!$M$23:$M$43)</f>
        <v>75</v>
      </c>
      <c r="R23" s="163">
        <f>SUMIF('mag. 2'!$D$23:$D$43,A23,'mag. 2'!$M$23:$M$43)</f>
        <v>0</v>
      </c>
      <c r="S23" s="163">
        <f>SUMIF('mag. 3'!$D$23:$D$43,A23,'mag. 3'!$M$23:$M$43)</f>
        <v>0</v>
      </c>
      <c r="T23" s="163">
        <f>SUMIF('Galea Sciberras N.'!$D$23:$D$43,A23,'Galea Sciberras N.'!$M$23:$M$43)</f>
        <v>4</v>
      </c>
      <c r="U23" s="163">
        <f>SUMIF('Bugeja A.'!$D$23:$D$43,A23,'Bugeja A.'!$M$23:$M$43)</f>
        <v>39</v>
      </c>
      <c r="V23" s="163">
        <f>SUMIF('Galea C.'!$D$23:$D$43,A23,'Galea C.'!$M$23:$M$43)</f>
        <v>57</v>
      </c>
      <c r="W23" s="163">
        <f>SUMIF('Frendo Dimech D.'!$D$23:$D$43,A23,'Frendo Dimech D.'!$M$23:$M$43)</f>
        <v>34</v>
      </c>
      <c r="X23" s="163">
        <f>SUMIF('Rachel Montebello'!$D$23:$D$43,A23,'Rachel Montebello'!$M$23:$M$43)</f>
        <v>0</v>
      </c>
      <c r="Y23" s="189">
        <f t="shared" si="0"/>
        <v>378</v>
      </c>
      <c r="Z23" s="200">
        <f t="shared" si="1"/>
        <v>0.39789473684210525</v>
      </c>
      <c r="AA23" s="201">
        <f aca="true" t="shared" si="3" ref="AA23:AA30">SUM(Y23)</f>
        <v>378</v>
      </c>
      <c r="AB23" s="167">
        <f t="shared" si="2"/>
        <v>0.39789473684210525</v>
      </c>
    </row>
    <row r="24" spans="1:28" ht="15.75" customHeight="1">
      <c r="A24" s="161" t="s">
        <v>63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2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SUMIF('mag. 1'!$D$23:$D$43,A24,'mag. 1'!$M$23:$M$43)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1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SUMIF('mag. 2'!$D$23:$D$43,A24,'mag. 2'!$M$23:$M$43)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3</v>
      </c>
      <c r="Z24" s="200">
        <f t="shared" si="1"/>
        <v>0.003157894736842105</v>
      </c>
      <c r="AA24" s="201">
        <f t="shared" si="3"/>
        <v>3</v>
      </c>
      <c r="AB24" s="167">
        <f t="shared" si="2"/>
        <v>0.003157894736842105</v>
      </c>
    </row>
    <row r="25" spans="1:28" ht="15.75" customHeight="1">
      <c r="A25" s="161" t="s">
        <v>64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SUMIF('mag. 1'!$D$23:$D$43,A25,'mag. 1'!$M$23:$M$43)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SUMIF('mag. 2'!$D$23:$D$43,A25,'mag. 2'!$M$23:$M$43)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65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91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SUMIF('mag. 1'!$D$23:$D$43,A26,'mag. 1'!$M$23:$M$43)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SUMIF('mag. 2'!$D$23:$D$43,A26,'mag. 2'!$M$23:$M$43)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91</v>
      </c>
      <c r="Z26" s="200">
        <f t="shared" si="1"/>
        <v>0.09578947368421052</v>
      </c>
      <c r="AA26" s="201">
        <f t="shared" si="3"/>
        <v>91</v>
      </c>
      <c r="AB26" s="167">
        <f t="shared" si="2"/>
        <v>0.09578947368421052</v>
      </c>
    </row>
    <row r="27" spans="1:28" ht="15.75" customHeight="1">
      <c r="A27" s="202" t="s">
        <v>130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SUMIF('mag. 1'!$D$23:$D$43,A27,'mag. 1'!$M$23:$M$43)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0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3</v>
      </c>
      <c r="R27" s="163">
        <f>SUMIF('mag. 2'!$D$23:$D$43,A27,'mag. 2'!$M$23:$M$43)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1</v>
      </c>
      <c r="X27" s="163">
        <f>SUMIF('Rachel Montebello'!$D$23:$D$43,A27,'Rachel Montebello'!$M$23:$M$43)</f>
        <v>0</v>
      </c>
      <c r="Y27" s="203">
        <f t="shared" si="0"/>
        <v>4</v>
      </c>
      <c r="Z27" s="200">
        <f>Y27/$Y$31</f>
        <v>0.004210526315789474</v>
      </c>
      <c r="AA27" s="201">
        <f t="shared" si="3"/>
        <v>4</v>
      </c>
      <c r="AB27" s="167">
        <f t="shared" si="2"/>
        <v>0.004210526315789474</v>
      </c>
    </row>
    <row r="28" spans="1:28" ht="15.75" customHeight="1">
      <c r="A28" s="202" t="s">
        <v>131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SUMIF('mag. 1'!$D$23:$D$43,A28,'mag. 1'!$M$23:$M$43)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SUMIF('mag. 2'!$D$23:$D$43,A28,'mag. 2'!$M$23:$M$43)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132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SUMIF('mag. 1'!$D$23:$D$43,A29,'mag. 1'!$M$23:$M$43)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SUMIF('mag. 2'!$D$23:$D$43,A29,'mag. 2'!$M$23:$M$43)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0</v>
      </c>
      <c r="Z29" s="165">
        <f>Y29/$Y$31</f>
        <v>0</v>
      </c>
      <c r="AA29" s="201">
        <f t="shared" si="3"/>
        <v>0</v>
      </c>
      <c r="AB29" s="167">
        <f t="shared" si="2"/>
        <v>0</v>
      </c>
    </row>
    <row r="30" spans="1:28" ht="15.75" customHeight="1" thickBot="1">
      <c r="A30" s="204" t="s">
        <v>133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SUMIF('mag. 1'!$D$23:$D$43,A30,'mag. 1'!$M$23:$M$43)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6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SUMIF('mag. 2'!$D$23:$D$43,A30,'mag. 2'!$M$23:$M$43)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6</v>
      </c>
      <c r="Z30" s="200">
        <f>Y30/$Y$31</f>
        <v>0.00631578947368421</v>
      </c>
      <c r="AA30" s="201">
        <f t="shared" si="3"/>
        <v>6</v>
      </c>
      <c r="AB30" s="167">
        <f t="shared" si="2"/>
        <v>0.00631578947368421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2</v>
      </c>
      <c r="C31" s="172">
        <f t="shared" si="4"/>
        <v>2</v>
      </c>
      <c r="D31" s="172">
        <f t="shared" si="4"/>
        <v>81</v>
      </c>
      <c r="E31" s="172">
        <f t="shared" si="4"/>
        <v>93</v>
      </c>
      <c r="F31" s="172">
        <f t="shared" si="4"/>
        <v>52</v>
      </c>
      <c r="G31" s="172">
        <f t="shared" si="4"/>
        <v>167</v>
      </c>
      <c r="H31" s="172">
        <f t="shared" si="4"/>
        <v>45</v>
      </c>
      <c r="I31" s="172">
        <f t="shared" si="4"/>
        <v>23</v>
      </c>
      <c r="J31" s="172">
        <f t="shared" si="4"/>
        <v>0</v>
      </c>
      <c r="K31" s="172">
        <f t="shared" si="4"/>
        <v>48</v>
      </c>
      <c r="L31" s="172">
        <f t="shared" si="4"/>
        <v>11</v>
      </c>
      <c r="M31" s="172">
        <f t="shared" si="4"/>
        <v>35</v>
      </c>
      <c r="N31" s="172">
        <f t="shared" si="4"/>
        <v>10</v>
      </c>
      <c r="O31" s="172">
        <f t="shared" si="4"/>
        <v>32</v>
      </c>
      <c r="P31" s="172">
        <f t="shared" si="4"/>
        <v>5</v>
      </c>
      <c r="Q31" s="172">
        <f t="shared" si="4"/>
        <v>98</v>
      </c>
      <c r="R31" s="172">
        <f t="shared" si="4"/>
        <v>0</v>
      </c>
      <c r="S31" s="172">
        <f t="shared" si="4"/>
        <v>0</v>
      </c>
      <c r="T31" s="172">
        <f aca="true" t="shared" si="5" ref="T31:Y31">SUM(T10:T30)</f>
        <v>15</v>
      </c>
      <c r="U31" s="172">
        <f t="shared" si="5"/>
        <v>106</v>
      </c>
      <c r="V31" s="172">
        <f t="shared" si="5"/>
        <v>59</v>
      </c>
      <c r="W31" s="172">
        <f t="shared" si="5"/>
        <v>61</v>
      </c>
      <c r="X31" s="172">
        <f t="shared" si="5"/>
        <v>5</v>
      </c>
      <c r="Y31" s="207">
        <f t="shared" si="5"/>
        <v>950</v>
      </c>
      <c r="Z31" s="174"/>
      <c r="AA31" s="175"/>
      <c r="AB31" s="176"/>
    </row>
    <row r="32" spans="2:28" ht="13.5" customHeight="1" thickBot="1">
      <c r="B32" s="178">
        <f>B31/Y31</f>
        <v>0.002105263157894737</v>
      </c>
      <c r="C32" s="179">
        <f>C31/Y31</f>
        <v>0.002105263157894737</v>
      </c>
      <c r="D32" s="179">
        <f>D31/Y31</f>
        <v>0.08526315789473685</v>
      </c>
      <c r="E32" s="179">
        <f>E31/Y31</f>
        <v>0.09789473684210526</v>
      </c>
      <c r="F32" s="179">
        <f>F31/Y31</f>
        <v>0.05473684210526316</v>
      </c>
      <c r="G32" s="179">
        <f>G31/Y31</f>
        <v>0.17578947368421052</v>
      </c>
      <c r="H32" s="179">
        <f>H31/Y31</f>
        <v>0.04736842105263158</v>
      </c>
      <c r="I32" s="179">
        <f>I31/Y31</f>
        <v>0.024210526315789474</v>
      </c>
      <c r="J32" s="179">
        <f>J31/Y31</f>
        <v>0</v>
      </c>
      <c r="K32" s="179">
        <f>K31/Y31</f>
        <v>0.05052631578947368</v>
      </c>
      <c r="L32" s="179">
        <f>L31/Y31</f>
        <v>0.011578947368421053</v>
      </c>
      <c r="M32" s="179">
        <f>M31/Y31</f>
        <v>0.03684210526315789</v>
      </c>
      <c r="N32" s="179">
        <f>N31/Y31</f>
        <v>0.010526315789473684</v>
      </c>
      <c r="O32" s="179">
        <f>O31/Y31</f>
        <v>0.03368421052631579</v>
      </c>
      <c r="P32" s="179">
        <f>P31/Y31</f>
        <v>0.005263157894736842</v>
      </c>
      <c r="Q32" s="179">
        <f>Q31/Y31</f>
        <v>0.1031578947368421</v>
      </c>
      <c r="R32" s="179">
        <f>R31/Y31</f>
        <v>0</v>
      </c>
      <c r="S32" s="179">
        <f>S31/Y31</f>
        <v>0</v>
      </c>
      <c r="T32" s="179">
        <f>T31/Y31</f>
        <v>0.015789473684210527</v>
      </c>
      <c r="U32" s="179">
        <f>U31/Y31</f>
        <v>0.11157894736842106</v>
      </c>
      <c r="V32" s="179">
        <f>V31/Y31</f>
        <v>0.06210526315789474</v>
      </c>
      <c r="W32" s="179">
        <f>W31/Y31</f>
        <v>0.06421052631578947</v>
      </c>
      <c r="X32" s="180">
        <f>X31/Y31</f>
        <v>0.005263157894736842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3.7109375" style="2" customWidth="1"/>
    <col min="2" max="2" width="1.57421875" style="2" customWidth="1"/>
    <col min="3" max="3" width="2.8515625" style="2" customWidth="1"/>
    <col min="4" max="5" width="10.57421875" style="2" customWidth="1"/>
    <col min="6" max="6" width="1.5742187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28515625" style="2" customWidth="1"/>
    <col min="11" max="11" width="5.57421875" style="2" customWidth="1"/>
    <col min="12" max="12" width="1.28515625" style="2" customWidth="1"/>
    <col min="13" max="13" width="5.57421875" style="2" customWidth="1"/>
    <col min="14" max="14" width="1.28515625" style="2" customWidth="1"/>
    <col min="15" max="15" width="5.57421875" style="2" customWidth="1"/>
    <col min="16" max="16" width="1.710937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57421875" style="2" customWidth="1"/>
    <col min="22" max="22" width="1.7109375" style="2" customWidth="1"/>
    <col min="23" max="23" width="5.57421875" style="2" customWidth="1"/>
    <col min="24" max="24" width="1.7109375" style="2" customWidth="1"/>
    <col min="25" max="16384" width="9.140625" style="2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April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 t="s">
        <v>167</v>
      </c>
      <c r="E25" s="16"/>
      <c r="F25" s="1"/>
      <c r="G25" s="16">
        <f>'[4]Kriminal (Appelli Inferjuri)'!$S$25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183</v>
      </c>
      <c r="E27" s="16"/>
      <c r="F27" s="1"/>
      <c r="G27" s="16">
        <f>'[4]Kriminal (Appelli Inferjuri)'!$S$27</f>
        <v>545</v>
      </c>
      <c r="H27" s="1"/>
      <c r="I27" s="31">
        <v>11</v>
      </c>
      <c r="J27" s="1"/>
      <c r="K27" s="31"/>
      <c r="L27" s="1"/>
      <c r="M27" s="31">
        <v>10</v>
      </c>
      <c r="N27" s="1"/>
      <c r="O27" s="31">
        <v>1</v>
      </c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547</v>
      </c>
      <c r="T27" s="1"/>
      <c r="U27" s="31"/>
      <c r="V27" s="1"/>
      <c r="W27" s="34">
        <f>IF(ISNUMBER(S27),S27,0)-IF(ISNUMBER(U27),U27,0)</f>
        <v>547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160</v>
      </c>
      <c r="E29" s="16"/>
      <c r="F29" s="1"/>
      <c r="G29" s="16">
        <f>'[4]Kriminal (Appelli Inferjuri)'!$S$29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210</v>
      </c>
      <c r="E31" s="16"/>
      <c r="F31" s="1"/>
      <c r="G31" s="16">
        <f>'[4]Kriminal (Appelli Inferjuri)'!$S$31</f>
        <v>229</v>
      </c>
      <c r="H31" s="1"/>
      <c r="I31" s="31">
        <v>13</v>
      </c>
      <c r="J31" s="1"/>
      <c r="K31" s="31"/>
      <c r="L31" s="1"/>
      <c r="M31" s="31">
        <v>13</v>
      </c>
      <c r="N31" s="1"/>
      <c r="O31" s="31"/>
      <c r="P31" s="1"/>
      <c r="Q31" s="31"/>
      <c r="R31" s="1"/>
      <c r="S31" s="34">
        <f t="shared" si="0"/>
        <v>229</v>
      </c>
      <c r="T31" s="1"/>
      <c r="U31" s="31"/>
      <c r="V31" s="1"/>
      <c r="W31" s="34">
        <f>IF(ISNUMBER(S31),S31,0)-IF(ISNUMBER(U31),U31,0)</f>
        <v>229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/>
      <c r="E33" s="16"/>
      <c r="F33" s="1"/>
      <c r="G33" s="16">
        <f>'[4]Kriminal (Appelli Inferjuri)'!$S$33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(Appelli Inferjuri)'!$S$35</f>
        <v>174</v>
      </c>
      <c r="H35" s="1"/>
      <c r="I35" s="31"/>
      <c r="J35" s="1"/>
      <c r="K35" s="31"/>
      <c r="L35" s="1"/>
      <c r="M35" s="31">
        <v>3</v>
      </c>
      <c r="N35" s="1"/>
      <c r="O35" s="31"/>
      <c r="P35" s="1"/>
      <c r="Q35" s="31">
        <v>1</v>
      </c>
      <c r="R35" s="1"/>
      <c r="S35" s="34">
        <f t="shared" si="0"/>
        <v>170</v>
      </c>
      <c r="T35" s="1"/>
      <c r="U35" s="31"/>
      <c r="V35" s="1"/>
      <c r="W35" s="34">
        <f>IF(ISNUMBER(S35),S35,0)-IF(ISNUMBER(U35),U35,0)</f>
        <v>170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6">
        <v>7</v>
      </c>
      <c r="D37" s="36" t="s">
        <v>142</v>
      </c>
      <c r="E37" s="36"/>
      <c r="F37" s="1"/>
      <c r="G37" s="31">
        <f>'[4]Kriminal (Appelli Inferjuri)'!$S$37</f>
        <v>0</v>
      </c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 t="s">
        <v>141</v>
      </c>
      <c r="E39" s="16"/>
      <c r="F39" s="1"/>
      <c r="G39" s="16">
        <f>'[4]Kriminal (Appelli Inferjuri)'!$S$39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>
        <v>9</v>
      </c>
      <c r="D41" s="16" t="s">
        <v>195</v>
      </c>
      <c r="E41" s="16"/>
      <c r="F41" s="1"/>
      <c r="G41" s="31">
        <f>'[4]Kriminal (Appelli Inferjuri)'!$S$41</f>
        <v>17</v>
      </c>
      <c r="H41" s="1"/>
      <c r="I41" s="31">
        <v>1</v>
      </c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18</v>
      </c>
      <c r="T41" s="1"/>
      <c r="U41" s="31"/>
      <c r="V41" s="1"/>
      <c r="W41" s="34">
        <f>IF(ISNUMBER(S41),S41,0)-IF(ISNUMBER(U41),U41,0)</f>
        <v>18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>
        <v>10</v>
      </c>
      <c r="D43" s="16"/>
      <c r="E43" s="16"/>
      <c r="F43" s="1"/>
      <c r="G43" s="31">
        <f>'[4]Kriminal (Appelli Inferjuri)'!$S$43</f>
        <v>0</v>
      </c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965</v>
      </c>
      <c r="H45" s="34"/>
      <c r="I45" s="35">
        <f>SUM(I25:I43)</f>
        <v>25</v>
      </c>
      <c r="J45" s="34"/>
      <c r="K45" s="35">
        <f>SUM(K25:K43)</f>
        <v>0</v>
      </c>
      <c r="L45" s="34"/>
      <c r="M45" s="35">
        <f>SUM(M25:M43)</f>
        <v>26</v>
      </c>
      <c r="N45" s="34"/>
      <c r="O45" s="35">
        <f>SUM(O25:O43)</f>
        <v>1</v>
      </c>
      <c r="P45" s="34"/>
      <c r="Q45" s="35">
        <f>SUM(Q25:Q43)</f>
        <v>1</v>
      </c>
      <c r="R45" s="34"/>
      <c r="S45" s="35">
        <f>SUM(S25:S43)</f>
        <v>964</v>
      </c>
      <c r="T45" s="34"/>
      <c r="U45" s="35">
        <f>SUM(U25:U43)</f>
        <v>0</v>
      </c>
      <c r="V45" s="34"/>
      <c r="W45" s="35">
        <f>SUM(W25:W43)</f>
        <v>964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1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April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174</v>
      </c>
      <c r="C9" s="184" t="s">
        <v>128</v>
      </c>
      <c r="D9" s="184" t="s">
        <v>147</v>
      </c>
      <c r="E9" s="184" t="s">
        <v>206</v>
      </c>
      <c r="F9" s="133" t="s">
        <v>189</v>
      </c>
      <c r="G9" s="133" t="s">
        <v>193</v>
      </c>
      <c r="H9" s="184" t="s">
        <v>69</v>
      </c>
      <c r="I9" s="184" t="s">
        <v>154</v>
      </c>
      <c r="J9" s="184"/>
      <c r="K9" s="184" t="s">
        <v>209</v>
      </c>
      <c r="L9" s="184" t="s">
        <v>150</v>
      </c>
      <c r="M9" s="184" t="s">
        <v>177</v>
      </c>
      <c r="N9" s="184" t="s">
        <v>70</v>
      </c>
      <c r="O9" s="184" t="s">
        <v>155</v>
      </c>
      <c r="P9" s="184" t="s">
        <v>178</v>
      </c>
      <c r="Q9" s="184" t="s">
        <v>127</v>
      </c>
      <c r="R9" s="184"/>
      <c r="S9" s="184"/>
      <c r="T9" s="184" t="s">
        <v>157</v>
      </c>
      <c r="U9" s="185" t="s">
        <v>165</v>
      </c>
      <c r="V9" s="185" t="s">
        <v>166</v>
      </c>
      <c r="W9" s="186" t="s">
        <v>186</v>
      </c>
      <c r="X9" s="208" t="s">
        <v>208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174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0</v>
      </c>
      <c r="J10" s="142">
        <f>SUMIF('mag. 1'!$D$23:$D$43,A10,'mag. 1'!$S$23:$S$43)</f>
        <v>0</v>
      </c>
      <c r="K10" s="142">
        <f>SUMIF('Simone Grech'!$D$23:$D$43,A10,'Simone Grech'!$S$23:$S$43)</f>
        <v>0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51</v>
      </c>
      <c r="O10" s="142">
        <f>SUMIF('Farrugia I.'!$D$23:$D$43,A10,'Farrugia I.'!$S$23:$S$43)</f>
        <v>0</v>
      </c>
      <c r="P10" s="142">
        <f>SUMIF('M. Vella'!$D$23:$D$43,A10,'M. Vella'!$S$23:$S$43)</f>
        <v>0</v>
      </c>
      <c r="Q10" s="142">
        <f>SUMIF('Stafrace Zammit C.'!$D$23:$D$43,A10,'Stafrace Zammit C.'!$S$23:$S$43)</f>
        <v>0</v>
      </c>
      <c r="R10" s="142">
        <f>SUMIF('mag. 2'!$D$23:$D$43,A10,'mag. 2'!$S$23:$S$43)</f>
        <v>0</v>
      </c>
      <c r="S10" s="142">
        <f>SUMIF('mag. 3'!$D$23:$D$43,A10,'mag. 3'!$S$23:$S$43)</f>
        <v>0</v>
      </c>
      <c r="T10" s="142">
        <f>SUMIF('Galea Sciberras N.'!$D$23:$D$43,A10,'Galea Sciberras N.'!$S$23:$S$43)</f>
        <v>854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1</v>
      </c>
      <c r="Y10" s="144">
        <f aca="true" t="shared" si="0" ref="Y10:Y30">SUM(B10:X10)</f>
        <v>1080</v>
      </c>
      <c r="Z10" s="190">
        <f aca="true" t="shared" si="1" ref="Z10:Z26">Y10/$Y$31</f>
        <v>0.09532215357458076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82</v>
      </c>
      <c r="C11" s="143">
        <f>SUMIF('Vella G.'!$D$23:$D$43,A11,'Vella G.'!$S$23:$S$43)</f>
        <v>38</v>
      </c>
      <c r="D11" s="143">
        <f>SUMIF('Depasquale F.'!$D$23:$D$43,A11,'Depasquale F.'!$S$23:$S$43)</f>
        <v>33</v>
      </c>
      <c r="E11" s="143">
        <f>SUMIF('Astrid-May Grima'!$D$23:$D$43,A11,'Astrid-May Grima'!$S$23:$S$43)</f>
        <v>79</v>
      </c>
      <c r="F11" s="143">
        <f>SUMIF('Farrugia Frendo C.'!$D$23:$D$43,A11,'Farrugia Frendo C.'!$S$23:$S$43)</f>
        <v>156</v>
      </c>
      <c r="G11" s="143">
        <f>SUMIF('Micallef Stafrace Y.'!$D$23:$D$43,A11,'Micallef Stafrace Y.'!$S$23:$S$43)</f>
        <v>95</v>
      </c>
      <c r="H11" s="143">
        <f>SUMIF('Demicoli A.'!$D$23:$D$43,A11,'Demicoli A.'!$S$23:$S$43)</f>
        <v>144</v>
      </c>
      <c r="I11" s="143">
        <f>SUMIF('Farrugia M.'!$D$23:$D$43,A11,'Farrugia M.'!$S$23:$S$43)</f>
        <v>128</v>
      </c>
      <c r="J11" s="143">
        <f>SUMIF('mag. 1'!$D$23:$D$43,A11,'mag. 1'!$S$23:$S$43)</f>
        <v>0</v>
      </c>
      <c r="K11" s="143">
        <f>SUMIF('Simone Grech'!$D$23:$D$43,A11,'Simone Grech'!$S$23:$S$43)</f>
        <v>65</v>
      </c>
      <c r="L11" s="143">
        <f>SUMIF('Camilleri N.'!$D$23:$D$43,A11,'Camilleri N.'!$S$23:$S$43)</f>
        <v>232</v>
      </c>
      <c r="M11" s="143">
        <f>SUMIF('J. Mifsud'!$D$23:$D$43,A11,'J. Mifsud'!$S$23:$S$43)</f>
        <v>70</v>
      </c>
      <c r="N11" s="143">
        <f>SUMIF('Clarke D.'!$D$23:$D$43,A11,'Clarke D.'!$S$23:$S$43)</f>
        <v>102</v>
      </c>
      <c r="O11" s="143">
        <f>SUMIF('Farrugia I.'!$D$23:$D$43,A11,'Farrugia I.'!$S$23:$S$43)</f>
        <v>108</v>
      </c>
      <c r="P11" s="143">
        <f>SUMIF('M. Vella'!$D$23:$D$43,A11,'M. Vella'!$S$23:$S$43)</f>
        <v>74</v>
      </c>
      <c r="Q11" s="143">
        <f>SUMIF('Stafrace Zammit C.'!$D$23:$D$43,A11,'Stafrace Zammit C.'!$S$23:$S$43)</f>
        <v>297</v>
      </c>
      <c r="R11" s="143">
        <f>SUMIF('mag. 2'!$D$23:$D$43,A11,'mag. 2'!$S$23:$S$43)</f>
        <v>0</v>
      </c>
      <c r="S11" s="143">
        <f>SUMIF('mag. 3'!$D$23:$D$43,A11,'mag. 3'!$S$23:$S$43)</f>
        <v>0</v>
      </c>
      <c r="T11" s="143">
        <f>SUMIF('Galea Sciberras N.'!$D$23:$D$43,A11,'Galea Sciberras N.'!$S$23:$S$43)</f>
        <v>16</v>
      </c>
      <c r="U11" s="143">
        <f>SUMIF('Bugeja A.'!$D$23:$D$43,A11,'Bugeja A.'!$S$23:$S$43)</f>
        <v>118</v>
      </c>
      <c r="V11" s="143">
        <f>SUMIF('Galea C.'!$D$23:$D$43,A11,'Galea C.'!$S$23:$S$43)</f>
        <v>18</v>
      </c>
      <c r="W11" s="143">
        <f>SUMIF('Frendo Dimech D.'!$D$23:$D$43,A11,'Frendo Dimech D.'!$S$23:$S$43)</f>
        <v>95</v>
      </c>
      <c r="X11" s="143">
        <f>SUMIF('Rachel Montebello'!$D$23:$D$43,A11,'Rachel Montebello'!$S$23:$S$43)</f>
        <v>149</v>
      </c>
      <c r="Y11" s="150">
        <f t="shared" si="0"/>
        <v>2099</v>
      </c>
      <c r="Z11" s="194">
        <f t="shared" si="1"/>
        <v>0.1852603706972639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63</v>
      </c>
      <c r="C12" s="156">
        <f>SUMIF('Vella G.'!$D$23:$D$43,A12,'Vella G.'!$S$23:$S$43)</f>
        <v>175</v>
      </c>
      <c r="D12" s="156">
        <f>SUMIF('Depasquale F.'!$D$23:$D$43,A12,'Depasquale F.'!$S$23:$S$43)</f>
        <v>26</v>
      </c>
      <c r="E12" s="156">
        <f>SUMIF('Astrid-May Grima'!$D$23:$D$43,A12,'Astrid-May Grima'!$S$23:$S$43)</f>
        <v>77</v>
      </c>
      <c r="F12" s="156">
        <f>SUMIF('Farrugia Frendo C.'!$D$23:$D$43,A12,'Farrugia Frendo C.'!$S$23:$S$43)</f>
        <v>35</v>
      </c>
      <c r="G12" s="156">
        <f>SUMIF('Micallef Stafrace Y.'!$D$23:$D$43,A12,'Micallef Stafrace Y.'!$S$23:$S$43)</f>
        <v>26</v>
      </c>
      <c r="H12" s="156">
        <f>SUMIF('Demicoli A.'!$D$23:$D$43,A12,'Demicoli A.'!$S$23:$S$43)</f>
        <v>35</v>
      </c>
      <c r="I12" s="156">
        <f>SUMIF('Farrugia M.'!$D$23:$D$43,A12,'Farrugia M.'!$S$23:$S$43)</f>
        <v>274</v>
      </c>
      <c r="J12" s="156">
        <f>SUMIF('mag. 1'!$D$23:$D$43,A12,'mag. 1'!$S$23:$S$43)</f>
        <v>0</v>
      </c>
      <c r="K12" s="156">
        <f>SUMIF('Simone Grech'!$D$23:$D$43,A12,'Simone Grech'!$S$23:$S$43)</f>
        <v>118</v>
      </c>
      <c r="L12" s="156">
        <f>SUMIF('Camilleri N.'!$D$23:$D$43,A12,'Camilleri N.'!$S$23:$S$43)</f>
        <v>17</v>
      </c>
      <c r="M12" s="156">
        <f>SUMIF('J. Mifsud'!$D$23:$D$43,A12,'J. Mifsud'!$S$23:$S$43)</f>
        <v>42</v>
      </c>
      <c r="N12" s="156">
        <f>SUMIF('Clarke D.'!$D$23:$D$43,A12,'Clarke D.'!$S$23:$S$43)</f>
        <v>213</v>
      </c>
      <c r="O12" s="156">
        <f>SUMIF('Farrugia I.'!$D$23:$D$43,A12,'Farrugia I.'!$S$23:$S$43)</f>
        <v>114</v>
      </c>
      <c r="P12" s="156">
        <f>SUMIF('M. Vella'!$D$23:$D$43,A12,'M. Vella'!$S$23:$S$43)</f>
        <v>90</v>
      </c>
      <c r="Q12" s="156">
        <f>SUMIF('Stafrace Zammit C.'!$D$23:$D$43,A12,'Stafrace Zammit C.'!$S$23:$S$43)</f>
        <v>122</v>
      </c>
      <c r="R12" s="156">
        <f>SUMIF('mag. 2'!$D$23:$D$43,A12,'mag. 2'!$S$23:$S$43)</f>
        <v>0</v>
      </c>
      <c r="S12" s="156">
        <f>SUMIF('mag. 3'!$D$23:$D$43,A12,'mag. 3'!$S$23:$S$43)</f>
        <v>0</v>
      </c>
      <c r="T12" s="156">
        <f>SUMIF('Galea Sciberras N.'!$D$23:$D$43,A12,'Galea Sciberras N.'!$S$23:$S$43)</f>
        <v>111</v>
      </c>
      <c r="U12" s="156">
        <f>SUMIF('Bugeja A.'!$D$23:$D$43,A12,'Bugeja A.'!$S$23:$S$43)</f>
        <v>140</v>
      </c>
      <c r="V12" s="156">
        <f>SUMIF('Galea C.'!$D$23:$D$43,A12,'Galea C.'!$S$23:$S$43)</f>
        <v>34</v>
      </c>
      <c r="W12" s="156">
        <f>SUMIF('Frendo Dimech D.'!$D$23:$D$43,A12,'Frendo Dimech D.'!$S$23:$S$43)</f>
        <v>11</v>
      </c>
      <c r="X12" s="209">
        <f>SUMIF('Rachel Montebello'!$D$23:$D$43,A12,'Rachel Montebello'!$S$23:$S$43)</f>
        <v>45</v>
      </c>
      <c r="Y12" s="157">
        <f t="shared" si="0"/>
        <v>1768</v>
      </c>
      <c r="Z12" s="198">
        <f t="shared" si="1"/>
        <v>0.1560458958517211</v>
      </c>
      <c r="AA12" s="199">
        <f>SUM(Y10:Y12)</f>
        <v>4947</v>
      </c>
      <c r="AB12" s="160">
        <f>AA12/$Y$31</f>
        <v>0.43662842012356573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SUMIF('mag. 1'!$D$23:$D$43,A13,'mag. 1'!$S$23:$S$43)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54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SUMIF('mag. 2'!$D$23:$D$43,A13,'mag. 2'!$S$23:$S$43)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59</v>
      </c>
      <c r="Z13" s="190">
        <f t="shared" si="1"/>
        <v>0.005207413945278023</v>
      </c>
      <c r="AA13" s="191"/>
      <c r="AB13" s="147"/>
    </row>
    <row r="14" spans="1:28" ht="15.75" customHeight="1">
      <c r="A14" s="192" t="s">
        <v>71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SUMIF('mag. 1'!$D$23:$D$43,A14,'mag. 1'!$S$23:$S$43)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SUMIF('mag. 2'!$D$23:$D$43,A14,'mag. 2'!$S$23:$S$43)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0.001676963812886143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1470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SUMIF('mag. 1'!$D$23:$D$43,A15,'mag. 1'!$S$23:$S$43)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SUMIF('mag. 2'!$D$23:$D$43,A15,'mag. 2'!$S$23:$S$43)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1510</v>
      </c>
      <c r="Z15" s="198">
        <f t="shared" si="1"/>
        <v>0.13327449249779347</v>
      </c>
      <c r="AA15" s="199">
        <f>SUM(Y13:Y15)</f>
        <v>1588</v>
      </c>
      <c r="AB15" s="160">
        <f>AA15/$Y$31</f>
        <v>0.14015887025595763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SUMIF('mag. 1'!$D$23:$D$43,A16,'mag. 1'!$S$23:$S$43)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51</v>
      </c>
      <c r="R16" s="142">
        <f>SUMIF('mag. 2'!$D$23:$D$43,A16,'mag. 2'!$S$23:$S$43)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0</v>
      </c>
      <c r="Y16" s="144">
        <f t="shared" si="0"/>
        <v>51</v>
      </c>
      <c r="Z16" s="190">
        <f t="shared" si="1"/>
        <v>0.004501323918799647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SUMIF('mag. 1'!$D$23:$D$43,A17,'mag. 1'!$S$23:$S$43)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0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SUMIF('mag. 2'!$D$23:$D$43,A17,'mag. 2'!$S$23:$S$43)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22</v>
      </c>
      <c r="X17" s="143">
        <f>SUMIF('Rachel Montebello'!$D$23:$D$43,A17,'Rachel Montebello'!$S$23:$S$43)</f>
        <v>0</v>
      </c>
      <c r="Y17" s="150">
        <f t="shared" si="0"/>
        <v>22</v>
      </c>
      <c r="Z17" s="194">
        <f t="shared" si="1"/>
        <v>0.001941747572815534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SUMIF('mag. 1'!$D$23:$D$43,A18,'mag. 1'!$S$23:$S$43)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0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SUMIF('mag. 2'!$D$23:$D$43,A18,'mag. 2'!$S$23:$S$43)</f>
        <v>0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35</v>
      </c>
      <c r="X18" s="143">
        <f>SUMIF('Rachel Montebello'!$D$23:$D$43,A18,'Rachel Montebello'!$S$23:$S$43)</f>
        <v>0</v>
      </c>
      <c r="Y18" s="150">
        <f t="shared" si="0"/>
        <v>47</v>
      </c>
      <c r="Z18" s="194">
        <f t="shared" si="1"/>
        <v>0.004148278905560459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64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SUMIF('mag. 1'!$D$23:$D$43,A19,'mag. 1'!$S$23:$S$43)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SUMIF('mag. 2'!$D$23:$D$43,A19,'mag. 2'!$S$23:$S$43)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65</v>
      </c>
      <c r="Z19" s="194">
        <f t="shared" si="1"/>
        <v>0.005736981465136805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SUMIF('mag. 1'!$D$23:$D$43,A20,'mag. 1'!$S$23:$S$43)</f>
        <v>0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SUMIF('mag. 2'!$D$23:$D$43,A20,'mag. 2'!$S$23:$S$43)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7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7</v>
      </c>
      <c r="Z20" s="198">
        <f t="shared" si="1"/>
        <v>0.000617828773168579</v>
      </c>
      <c r="AA20" s="199">
        <f>SUM(Y16:Y20)</f>
        <v>192</v>
      </c>
      <c r="AB20" s="160">
        <f>AA20/$Y$31</f>
        <v>0.016946160635481024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187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SUMIF('mag. 1'!$D$23:$D$43,A21,'mag. 1'!$S$23:$S$43)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64</v>
      </c>
      <c r="Q21" s="142">
        <f>SUMIF('Stafrace Zammit C.'!$D$23:$D$43,A21,'Stafrace Zammit C.'!$S$23:$S$43)</f>
        <v>0</v>
      </c>
      <c r="R21" s="142">
        <f>SUMIF('mag. 2'!$D$23:$D$43,A21,'mag. 2'!$S$23:$S$43)</f>
        <v>0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258</v>
      </c>
      <c r="Z21" s="190">
        <f t="shared" si="1"/>
        <v>0.022771403353927626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19</v>
      </c>
      <c r="G22" s="156">
        <f>SUMIF('Micallef Stafrace Y.'!$D$23:$D$43,A22,'Micallef Stafrace Y.'!$S$23:$S$43)</f>
        <v>239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SUMIF('mag. 1'!$D$23:$D$43,A22,'mag. 1'!$S$23:$S$43)</f>
        <v>0</v>
      </c>
      <c r="K22" s="156">
        <f>SUMIF('Simone Grech'!$D$23:$D$43,A22,'Simone Grech'!$S$23:$S$43)</f>
        <v>110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14</v>
      </c>
      <c r="Q22" s="156">
        <f>SUMIF('Stafrace Zammit C.'!$D$23:$D$43,A22,'Stafrace Zammit C.'!$S$23:$S$43)</f>
        <v>34</v>
      </c>
      <c r="R22" s="156">
        <f>SUMIF('mag. 2'!$D$23:$D$43,A22,'mag. 2'!$S$23:$S$43)</f>
        <v>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416</v>
      </c>
      <c r="Z22" s="198">
        <f t="shared" si="1"/>
        <v>0.03671668137687555</v>
      </c>
      <c r="AA22" s="199">
        <f>SUM(Y21:Y22)</f>
        <v>674</v>
      </c>
      <c r="AB22" s="160">
        <f aca="true" t="shared" si="2" ref="AB22:AB30">AA22/$Y$31</f>
        <v>0.05948808473080318</v>
      </c>
    </row>
    <row r="23" spans="1:28" ht="15.75" customHeight="1">
      <c r="A23" s="161" t="s">
        <v>20</v>
      </c>
      <c r="B23" s="162">
        <f>SUMIF('J. Demicoli'!$D$23:$D$43,A23,'J. Demicoli'!$S$23:$S$43)</f>
        <v>29</v>
      </c>
      <c r="C23" s="163">
        <f>SUMIF('Vella G.'!$D$23:$D$43,A23,'Vella G.'!$S$23:$S$43)</f>
        <v>0</v>
      </c>
      <c r="D23" s="163">
        <f>SUMIF('Depasquale F.'!$D$23:$D$43,A23,'Depasquale F.'!$S$23:$S$43)</f>
        <v>1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671</v>
      </c>
      <c r="G23" s="163">
        <f>SUMIF('Micallef Stafrace Y.'!$D$23:$D$43,A23,'Micallef Stafrace Y.'!$S$23:$S$43)</f>
        <v>48</v>
      </c>
      <c r="H23" s="163">
        <f>SUMIF('Demicoli A.'!$D$23:$D$43,A23,'Demicoli A.'!$S$23:$S$43)</f>
        <v>416</v>
      </c>
      <c r="I23" s="163">
        <f>SUMIF('Farrugia M.'!$D$23:$D$43,A23,'Farrugia M.'!$S$23:$S$43)</f>
        <v>0</v>
      </c>
      <c r="J23" s="163">
        <f>SUMIF('mag. 1'!$D$23:$D$43,A23,'mag. 1'!$S$23:$S$43)</f>
        <v>0</v>
      </c>
      <c r="K23" s="163">
        <f>SUMIF('Simone Grech'!$D$23:$D$43,A23,'Simone Grech'!$S$23:$S$43)</f>
        <v>286</v>
      </c>
      <c r="L23" s="163">
        <f>SUMIF('Camilleri N.'!$D$23:$D$43,A23,'Camilleri N.'!$S$23:$S$43)</f>
        <v>0</v>
      </c>
      <c r="M23" s="163">
        <f>SUMIF('J. Mifsud'!$D$23:$D$43,A23,'J. Mifsud'!$S$23:$S$43)</f>
        <v>33</v>
      </c>
      <c r="N23" s="163">
        <f>SUMIF('Clarke D.'!$D$23:$D$43,A23,'Clarke D.'!$S$23:$S$43)</f>
        <v>2</v>
      </c>
      <c r="O23" s="163">
        <f>SUMIF('Farrugia I.'!$D$23:$D$43,A23,'Farrugia I.'!$S$23:$S$43)</f>
        <v>250</v>
      </c>
      <c r="P23" s="163">
        <f>SUMIF('M. Vella'!$D$23:$D$43,A23,'M. Vella'!$S$23:$S$43)</f>
        <v>40</v>
      </c>
      <c r="Q23" s="163">
        <f>SUMIF('Stafrace Zammit C.'!$D$23:$D$43,A23,'Stafrace Zammit C.'!$S$23:$S$43)</f>
        <v>505</v>
      </c>
      <c r="R23" s="163">
        <f>SUMIF('mag. 2'!$D$23:$D$43,A23,'mag. 2'!$S$23:$S$43)</f>
        <v>0</v>
      </c>
      <c r="S23" s="163">
        <f>SUMIF('mag. 3'!$D$23:$D$43,A23,'mag. 3'!$S$23:$S$43)</f>
        <v>0</v>
      </c>
      <c r="T23" s="163">
        <f>SUMIF('Galea Sciberras N.'!$D$23:$D$43,A23,'Galea Sciberras N.'!$S$23:$S$43)</f>
        <v>43</v>
      </c>
      <c r="U23" s="163">
        <f>SUMIF('Bugeja A.'!$D$23:$D$43,A23,'Bugeja A.'!$S$23:$S$43)</f>
        <v>279</v>
      </c>
      <c r="V23" s="163">
        <f>SUMIF('Galea C.'!$D$23:$D$43,A23,'Galea C.'!$S$23:$S$43)</f>
        <v>153</v>
      </c>
      <c r="W23" s="163">
        <f>SUMIF('Frendo Dimech D.'!$D$23:$D$43,A23,'Frendo Dimech D.'!$S$23:$S$43)</f>
        <v>35</v>
      </c>
      <c r="X23" s="210">
        <f>SUMIF('Rachel Montebello'!$D$23:$D$43,A23,'Rachel Montebello'!$S$23:$S$43)</f>
        <v>33</v>
      </c>
      <c r="Y23" s="144">
        <f t="shared" si="0"/>
        <v>2824</v>
      </c>
      <c r="Z23" s="200">
        <f t="shared" si="1"/>
        <v>0.24924977934686673</v>
      </c>
      <c r="AA23" s="201">
        <f aca="true" t="shared" si="3" ref="AA23:AA30">SUM(Y23)</f>
        <v>2824</v>
      </c>
      <c r="AB23" s="167">
        <f t="shared" si="2"/>
        <v>0.24924977934686673</v>
      </c>
    </row>
    <row r="24" spans="1:28" ht="15.75" customHeight="1">
      <c r="A24" s="161" t="s">
        <v>63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9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SUMIF('mag. 1'!$D$23:$D$43,A24,'mag. 1'!$S$23:$S$43)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15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SUMIF('mag. 2'!$D$23:$D$43,A24,'mag. 2'!$S$23:$S$43)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24</v>
      </c>
      <c r="Z24" s="200">
        <f t="shared" si="1"/>
        <v>0.002118270079435128</v>
      </c>
      <c r="AA24" s="201">
        <f t="shared" si="3"/>
        <v>24</v>
      </c>
      <c r="AB24" s="167">
        <f t="shared" si="2"/>
        <v>0.002118270079435128</v>
      </c>
    </row>
    <row r="25" spans="1:28" ht="15.75" customHeight="1">
      <c r="A25" s="161" t="s">
        <v>64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63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SUMIF('mag. 1'!$D$23:$D$43,A25,'mag. 1'!$S$23:$S$43)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SUMIF('mag. 2'!$D$23:$D$43,A25,'mag. 2'!$S$23:$S$43)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64</v>
      </c>
      <c r="Z25" s="200">
        <f t="shared" si="1"/>
        <v>0.005648720211827008</v>
      </c>
      <c r="AA25" s="201">
        <f t="shared" si="3"/>
        <v>64</v>
      </c>
      <c r="AB25" s="167">
        <f t="shared" si="2"/>
        <v>0.005648720211827008</v>
      </c>
    </row>
    <row r="26" spans="1:28" ht="15.75" customHeight="1">
      <c r="A26" s="161" t="s">
        <v>65</v>
      </c>
      <c r="B26" s="162">
        <f>SUMIF('J. Demicoli'!$D$23:$D$43,A26,'J. Demicoli'!$S$23:$S$43)</f>
        <v>0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367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1</v>
      </c>
      <c r="I26" s="163">
        <f>SUMIF('Farrugia M.'!$D$23:$D$43,A26,'Farrugia M.'!$S$23:$S$43)</f>
        <v>0</v>
      </c>
      <c r="J26" s="163">
        <f>SUMIF('mag. 1'!$D$23:$D$43,A26,'mag. 1'!$S$23:$S$43)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SUMIF('mag. 2'!$D$23:$D$43,A26,'mag. 2'!$S$23:$S$43)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368</v>
      </c>
      <c r="Z26" s="200">
        <f t="shared" si="1"/>
        <v>0.0324801412180053</v>
      </c>
      <c r="AA26" s="201">
        <f t="shared" si="3"/>
        <v>368</v>
      </c>
      <c r="AB26" s="167">
        <f t="shared" si="2"/>
        <v>0.0324801412180053</v>
      </c>
    </row>
    <row r="27" spans="1:28" ht="15.75" customHeight="1">
      <c r="A27" s="202" t="s">
        <v>130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SUMIF('mag. 1'!$D$23:$D$44,A27,'mag. 1'!$S$23:$S$44)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0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4</v>
      </c>
      <c r="R27" s="163">
        <f>SUMIF('mag. 2'!$D$23:$D$44,A27,'mag. 2'!$S$23:$S$44)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4</v>
      </c>
      <c r="W27" s="163">
        <f>SUMIF('Frendo Dimech D.'!$D$23:$D$43,A27,'Frendo Dimech D.'!$S$23:$S$43)</f>
        <v>4</v>
      </c>
      <c r="X27" s="210">
        <f>SUMIF('Rachel Montebello'!$D$23:$D$43,A27,'Rachel Montebello'!$S$23:$S$43)</f>
        <v>0</v>
      </c>
      <c r="Y27" s="164">
        <f t="shared" si="0"/>
        <v>12</v>
      </c>
      <c r="Z27" s="200">
        <f>Y27/$Y$31</f>
        <v>0.001059135039717564</v>
      </c>
      <c r="AA27" s="201">
        <f t="shared" si="3"/>
        <v>12</v>
      </c>
      <c r="AB27" s="167">
        <f t="shared" si="2"/>
        <v>0.001059135039717564</v>
      </c>
    </row>
    <row r="28" spans="1:28" ht="15.75" customHeight="1">
      <c r="A28" s="202" t="s">
        <v>131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SUMIF('mag. 1'!$D$23:$D$44,A28,'mag. 1'!$S$23:$S$44)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SUMIF('mag. 2'!$D$23:$D$44,A28,'mag. 2'!$S$23:$S$44)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132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SUMIF('mag. 1'!$D$23:$D$44,A29,'mag. 1'!$S$23:$S$44)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SUMIF('mag. 2'!$D$23:$D$44,A29,'mag. 2'!$S$23:$S$44)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8.8261253309797E-05</v>
      </c>
      <c r="AA29" s="201">
        <f t="shared" si="3"/>
        <v>1</v>
      </c>
      <c r="AB29" s="167">
        <f t="shared" si="2"/>
        <v>8.8261253309797E-05</v>
      </c>
    </row>
    <row r="30" spans="1:28" ht="15.75" customHeight="1" thickBot="1">
      <c r="A30" s="204" t="s">
        <v>133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SUMIF('mag. 1'!$D$23:$D$44,A30,'mag. 1'!$S$23:$S$44)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48</v>
      </c>
      <c r="O30" s="142">
        <f>SUMIF('Farrugia I.'!$D$23:$D$44,A30,'Farrugia I.'!$S$23:$S$44)</f>
        <v>585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SUMIF('mag. 2'!$D$23:$D$44,A30,'mag. 2'!$S$23:$S$44)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636</v>
      </c>
      <c r="Z30" s="200">
        <f>Y30/$Y$31</f>
        <v>0.05613415710503089</v>
      </c>
      <c r="AA30" s="201">
        <f t="shared" si="3"/>
        <v>636</v>
      </c>
      <c r="AB30" s="167">
        <f t="shared" si="2"/>
        <v>0.05613415710503089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348</v>
      </c>
      <c r="C31" s="172">
        <f t="shared" si="4"/>
        <v>213</v>
      </c>
      <c r="D31" s="172">
        <f t="shared" si="4"/>
        <v>247</v>
      </c>
      <c r="E31" s="172">
        <f t="shared" si="4"/>
        <v>650</v>
      </c>
      <c r="F31" s="172">
        <f t="shared" si="4"/>
        <v>881</v>
      </c>
      <c r="G31" s="172">
        <f t="shared" si="4"/>
        <v>1887</v>
      </c>
      <c r="H31" s="172">
        <f t="shared" si="4"/>
        <v>596</v>
      </c>
      <c r="I31" s="172">
        <f t="shared" si="4"/>
        <v>402</v>
      </c>
      <c r="J31" s="172">
        <f t="shared" si="4"/>
        <v>0</v>
      </c>
      <c r="K31" s="172">
        <f t="shared" si="4"/>
        <v>579</v>
      </c>
      <c r="L31" s="172">
        <f t="shared" si="4"/>
        <v>249</v>
      </c>
      <c r="M31" s="172">
        <f t="shared" si="4"/>
        <v>145</v>
      </c>
      <c r="N31" s="172">
        <f t="shared" si="4"/>
        <v>471</v>
      </c>
      <c r="O31" s="172">
        <f t="shared" si="4"/>
        <v>1111</v>
      </c>
      <c r="P31" s="172">
        <f t="shared" si="4"/>
        <v>295</v>
      </c>
      <c r="Q31" s="172">
        <f t="shared" si="4"/>
        <v>1015</v>
      </c>
      <c r="R31" s="172">
        <f t="shared" si="4"/>
        <v>0</v>
      </c>
      <c r="S31" s="172">
        <f t="shared" si="4"/>
        <v>0</v>
      </c>
      <c r="T31" s="172">
        <f t="shared" si="4"/>
        <v>1024</v>
      </c>
      <c r="U31" s="172">
        <f t="shared" si="4"/>
        <v>544</v>
      </c>
      <c r="V31" s="172">
        <f t="shared" si="4"/>
        <v>209</v>
      </c>
      <c r="W31" s="172">
        <f t="shared" si="4"/>
        <v>210</v>
      </c>
      <c r="X31" s="172">
        <f>SUM(X10:X30)</f>
        <v>254</v>
      </c>
      <c r="Y31" s="207">
        <f t="shared" si="4"/>
        <v>11330</v>
      </c>
      <c r="Z31" s="174"/>
      <c r="AA31" s="175"/>
      <c r="AB31" s="176"/>
    </row>
    <row r="32" spans="2:28" ht="13.5" customHeight="1" thickBot="1">
      <c r="B32" s="178">
        <f>B31/Y31</f>
        <v>0.030714916151809355</v>
      </c>
      <c r="C32" s="179">
        <f>C31/Y31</f>
        <v>0.01879964695498676</v>
      </c>
      <c r="D32" s="179">
        <f>D31/Y31</f>
        <v>0.02180052956751986</v>
      </c>
      <c r="E32" s="179">
        <f>E31/Y31</f>
        <v>0.05736981465136805</v>
      </c>
      <c r="F32" s="179">
        <f>F31/Y31</f>
        <v>0.07775816416593116</v>
      </c>
      <c r="G32" s="179">
        <f>G31/Y31</f>
        <v>0.16654898499558693</v>
      </c>
      <c r="H32" s="179">
        <f>H31/Y31</f>
        <v>0.05260370697263901</v>
      </c>
      <c r="I32" s="179">
        <f>I31/Y31</f>
        <v>0.035481023830538395</v>
      </c>
      <c r="J32" s="179">
        <f>J31/Y31</f>
        <v>0</v>
      </c>
      <c r="K32" s="179">
        <f>K31/Y31</f>
        <v>0.05110326566637246</v>
      </c>
      <c r="L32" s="179">
        <f>L31/Y31</f>
        <v>0.021977052074139452</v>
      </c>
      <c r="M32" s="179">
        <f>M31/Y31</f>
        <v>0.012797881729920565</v>
      </c>
      <c r="N32" s="179">
        <f>N31/Y31</f>
        <v>0.041571050308914385</v>
      </c>
      <c r="O32" s="179">
        <f>O31/Y31</f>
        <v>0.09805825242718447</v>
      </c>
      <c r="P32" s="179">
        <f>P31/Y31</f>
        <v>0.026037069726390114</v>
      </c>
      <c r="Q32" s="179">
        <f>Q31/Y31</f>
        <v>0.08958517210944396</v>
      </c>
      <c r="R32" s="179">
        <f>R31/Y31</f>
        <v>0</v>
      </c>
      <c r="S32" s="179">
        <f>S31/Y31</f>
        <v>0</v>
      </c>
      <c r="T32" s="179">
        <f>T31/Y31</f>
        <v>0.09037952338923212</v>
      </c>
      <c r="U32" s="179">
        <f>U31/Y31</f>
        <v>0.048014121800529566</v>
      </c>
      <c r="V32" s="179">
        <f>V31/Y31</f>
        <v>0.018446601941747572</v>
      </c>
      <c r="W32" s="179">
        <f>W31/Y31</f>
        <v>0.018534863195057368</v>
      </c>
      <c r="X32" s="180">
        <f>X31/Y31</f>
        <v>0.02241835834068844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">
      <selection activeCell="N25" sqref="N25"/>
    </sheetView>
  </sheetViews>
  <sheetFormatPr defaultColWidth="9.140625" defaultRowHeight="12.75"/>
  <cols>
    <col min="1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140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140625" style="2" customWidth="1"/>
    <col min="24" max="24" width="1.71093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Demicoli'!$S$23</f>
        <v>171</v>
      </c>
      <c r="H23" s="1"/>
      <c r="I23" s="29">
        <v>3</v>
      </c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174</v>
      </c>
      <c r="T23" s="1"/>
      <c r="U23" s="29"/>
      <c r="V23" s="1"/>
      <c r="W23" s="34">
        <f>IF(ISNUMBER(S23),S23,0)-IF(ISNUMBER(U23),U23,0)</f>
        <v>174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'[4]J. Demicoli'!$S$24</f>
        <v>82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82</v>
      </c>
      <c r="T24" s="1"/>
      <c r="U24" s="30"/>
      <c r="V24" s="1"/>
      <c r="W24" s="34">
        <f aca="true" t="shared" si="0" ref="W24:W39">IF(ISNUMBER(S24),S24,0)-IF(ISNUMBER(U24),U24,0)</f>
        <v>82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'[4]J. Demicoli'!$S$25</f>
        <v>64</v>
      </c>
      <c r="H25" s="1"/>
      <c r="I25" s="30">
        <v>1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>IF(ISNUMBER(G25),G25,0)+IF(ISNUMBER(I25),I25,0)-IF(ISNUMBER(M25),M25,0)+IF(ISNUMBER(O25),O25,0)-IF(ISNUMBER(Q25),Q25,0)+IF(ISNUMBER(K25),K25,0)</f>
        <v>63</v>
      </c>
      <c r="T25" s="1"/>
      <c r="U25" s="30"/>
      <c r="V25" s="1"/>
      <c r="W25" s="34">
        <f t="shared" si="0"/>
        <v>63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Demicoli'!$S$26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Demicoli'!$S$27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>IF(ISNUMBER(G27),G27,0)+IF(ISNUMBER(I27),I27,0)-IF(ISNUMBER(M27),M27,0)+IF(ISNUMBER(O27),O27,0)-IF(ISNUMBER(Q27),Q27,0)+IF(ISNUMBER(K27),K27,0)</f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Demicoli'!$S$28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aca="true" t="shared" si="1" ref="S28:S41">IF(ISNUMBER(G28),G28,0)+IF(ISNUMBER(I28),I28,0)-IF(ISNUMBER(M28),M28,0)+IF(ISNUMBER(O28),O28,0)-IF(ISNUMBER(Q28),Q28,0)+IF(ISNUMBER(K28),K28,0)</f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Demicoli'!$S$29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Demicoli'!$S$30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Demicoli'!$S$31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Demicoli'!$S$32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Demicoli'!$S$33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Demicoli'!$S$34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Demicoli'!$S$35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Demicoli'!$S$36</f>
        <v>29</v>
      </c>
      <c r="H36" s="1"/>
      <c r="I36" s="30">
        <v>0</v>
      </c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29</v>
      </c>
      <c r="T36" s="1"/>
      <c r="U36" s="30"/>
      <c r="V36" s="1"/>
      <c r="W36" s="34">
        <f>IF(ISNUMBER(S36),S36,0)-IF(ISNUMBER(U36),U36,0)</f>
        <v>29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Demicoli'!$S$37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Demicoli'!$S$38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Demicoli'!$S$39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Demicoli'!$S$40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Demicoli'!$S$41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Demicoli'!$S$42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Demicoli'!$S$43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346</v>
      </c>
      <c r="H45" s="34"/>
      <c r="I45" s="35">
        <f>SUM(I23:I43)</f>
        <v>4</v>
      </c>
      <c r="J45" s="34"/>
      <c r="K45" s="35">
        <f>SUM(K23:K43)</f>
        <v>0</v>
      </c>
      <c r="L45" s="34"/>
      <c r="M45" s="35">
        <f>SUM(M23:M43)</f>
        <v>2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348</v>
      </c>
      <c r="T45" s="34"/>
      <c r="U45" s="35">
        <f>SUM(U23:U43)</f>
        <v>0</v>
      </c>
      <c r="V45" s="34"/>
      <c r="W45" s="35">
        <f>SUM(W23:W43)</f>
        <v>348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0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7.7109375" style="2" bestFit="1" customWidth="1"/>
    <col min="10" max="10" width="1.28515625" style="2" customWidth="1"/>
    <col min="11" max="11" width="8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5.5742187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'[4]Vella G.'!$S$23</f>
        <v>0</v>
      </c>
      <c r="H23" s="1"/>
      <c r="I23" s="29">
        <v>1</v>
      </c>
      <c r="J23" s="1"/>
      <c r="K23" s="29"/>
      <c r="L23" s="1"/>
      <c r="M23" s="29"/>
      <c r="N23" s="1"/>
      <c r="O23" s="29"/>
      <c r="P23" s="1"/>
      <c r="Q23" s="29">
        <v>1</v>
      </c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'[4]Vella G.'!$S$24</f>
        <v>37</v>
      </c>
      <c r="H24" s="1"/>
      <c r="I24" s="30">
        <v>6</v>
      </c>
      <c r="J24" s="1"/>
      <c r="K24" s="30"/>
      <c r="L24" s="1"/>
      <c r="M24" s="30">
        <v>1</v>
      </c>
      <c r="N24" s="1"/>
      <c r="O24" s="30"/>
      <c r="P24" s="1"/>
      <c r="Q24" s="30">
        <v>4</v>
      </c>
      <c r="R24" s="1"/>
      <c r="S24" s="34">
        <f>IF(ISNUMBER(G24),G24,0)+IF(ISNUMBER(I24),I24,0)-IF(ISNUMBER(M24),M24,0)+IF(ISNUMBER(O24),O24,0)-IF(ISNUMBER(Q24),Q24,0)+IF(ISNUMBER(K24),K24,0)</f>
        <v>38</v>
      </c>
      <c r="T24" s="1"/>
      <c r="U24" s="30">
        <v>1</v>
      </c>
      <c r="V24" s="1"/>
      <c r="W24" s="34">
        <f aca="true" t="shared" si="0" ref="W24:W39">IF(ISNUMBER(S24),S24,0)-IF(ISNUMBER(U24),U24,0)</f>
        <v>37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G.'!$S$25</f>
        <v>170</v>
      </c>
      <c r="H25" s="1"/>
      <c r="I25" s="30">
        <v>6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175</v>
      </c>
      <c r="T25" s="1"/>
      <c r="U25" s="30"/>
      <c r="V25" s="1"/>
      <c r="W25" s="34">
        <f t="shared" si="0"/>
        <v>175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'[4]Vella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'[4]Vella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'[4]Vella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'[4]Vella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'[4]Vella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'[4]Vella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'[4]Vella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'[4]Vella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'[4]Vella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'[4]Vella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'[4]Vella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'[4]Vella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'[4]Vella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'[4]Vella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'[4]Vella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207</v>
      </c>
      <c r="H45" s="34"/>
      <c r="I45" s="35">
        <f>SUM(I23:I43)</f>
        <v>13</v>
      </c>
      <c r="J45" s="34"/>
      <c r="K45" s="35">
        <f>SUM(K23:K43)</f>
        <v>0</v>
      </c>
      <c r="L45" s="34"/>
      <c r="M45" s="35">
        <f>SUM(M23:M43)</f>
        <v>2</v>
      </c>
      <c r="N45" s="34"/>
      <c r="O45" s="35">
        <f>SUM(O23:O43)</f>
        <v>0</v>
      </c>
      <c r="P45" s="34"/>
      <c r="Q45" s="35">
        <f>SUM(Q23:Q43)</f>
        <v>5</v>
      </c>
      <c r="R45" s="34"/>
      <c r="S45" s="35">
        <f>SUM(S23:S43)</f>
        <v>213</v>
      </c>
      <c r="T45" s="34"/>
      <c r="U45" s="35">
        <f>SUM(U23:U43)</f>
        <v>1</v>
      </c>
      <c r="V45" s="34"/>
      <c r="W45" s="35">
        <f>SUM(W23:W43)</f>
        <v>212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57421875" style="2" customWidth="1"/>
    <col min="10" max="10" width="1.28515625" style="2" customWidth="1"/>
    <col min="11" max="11" width="7.140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7.281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8515625" style="2" customWidth="1"/>
    <col min="22" max="22" width="1.1484375" style="2" customWidth="1"/>
    <col min="23" max="23" width="6.00390625" style="2" customWidth="1"/>
    <col min="24" max="24" width="1.8515625" style="2" customWidth="1"/>
    <col min="25" max="27" width="9.140625" style="2" customWidth="1"/>
    <col min="28" max="28" width="10.28125" style="2" customWidth="1"/>
    <col min="29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'[4]Depasquale F.'!$S$23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'[4]Depasquale F.'!$S$24</f>
        <v>37</v>
      </c>
      <c r="H24" s="1"/>
      <c r="I24" s="30"/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33</v>
      </c>
      <c r="T24" s="1"/>
      <c r="U24" s="30">
        <v>32</v>
      </c>
      <c r="V24" s="1"/>
      <c r="W24" s="34">
        <f aca="true" t="shared" si="0" ref="W24:W43">IF(ISNUMBER(S24),S24,0)-IF(ISNUMBER(U24),U24,0)</f>
        <v>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 t="s">
        <v>214</v>
      </c>
      <c r="G25" s="38">
        <v>30</v>
      </c>
      <c r="H25" s="1"/>
      <c r="I25" s="30"/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'[4]Depasquale F.'!$S$26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'[4]Depasquale F.'!$S$27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'[4]Depasquale F.'!$S$28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'[4]Depasquale F.'!$S$29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'[4]Depasquale F.'!$S$30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'[4]Depasquale F.'!$S$31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'[4]Depasquale F.'!$S$32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'[4]Depasquale F.'!$S$33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 t="s">
        <v>214</v>
      </c>
      <c r="G34" s="38">
        <v>197</v>
      </c>
      <c r="H34" s="1"/>
      <c r="I34" s="30">
        <v>63</v>
      </c>
      <c r="J34" s="1"/>
      <c r="K34" s="30"/>
      <c r="L34" s="1"/>
      <c r="M34" s="30">
        <v>73</v>
      </c>
      <c r="N34" s="1"/>
      <c r="O34" s="30"/>
      <c r="P34" s="1"/>
      <c r="Q34" s="30"/>
      <c r="R34" s="1"/>
      <c r="S34" s="34">
        <f t="shared" si="1"/>
        <v>187</v>
      </c>
      <c r="T34" s="1"/>
      <c r="U34" s="30"/>
      <c r="V34" s="1"/>
      <c r="W34" s="34">
        <f t="shared" si="0"/>
        <v>187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'[4]Depasquale F.'!$S$35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'[4]Depasquale F.'!$S$36</f>
        <v>0</v>
      </c>
      <c r="H36" s="1"/>
      <c r="I36" s="30">
        <v>1</v>
      </c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1</v>
      </c>
      <c r="T36" s="1"/>
      <c r="U36" s="30"/>
      <c r="V36" s="1"/>
      <c r="W36" s="34">
        <f t="shared" si="0"/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'[4]Depasquale F.'!$S$37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'[4]Depasquale F.'!$S$38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 t="shared" si="0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'[4]Depasquale F.'!$S$39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'[4]Depasquale F.'!$S$40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 t="shared" si="0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'[4]Depasquale F.'!$S$41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 t="shared" si="0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'[4]Depasquale F.'!$S$42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 t="shared" si="0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'[4]Depasquale F.'!$S$43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 t="shared" si="0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SUM(G22:G43)</f>
        <v>264</v>
      </c>
      <c r="H45" s="34"/>
      <c r="I45" s="35">
        <f>SUM(I22:I43)</f>
        <v>64</v>
      </c>
      <c r="J45" s="34"/>
      <c r="K45" s="35">
        <f>SUM(K23:K43)</f>
        <v>0</v>
      </c>
      <c r="L45" s="34"/>
      <c r="M45" s="35">
        <f>SUM(M22:M43)</f>
        <v>81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247</v>
      </c>
      <c r="T45" s="34"/>
      <c r="U45" s="35">
        <f>SUM(U22:U43)</f>
        <v>32</v>
      </c>
      <c r="V45" s="34"/>
      <c r="W45" s="35">
        <f>SUM(W22:W43)</f>
        <v>215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C49" s="2" t="s">
        <v>215</v>
      </c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0039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6.7109375" style="2" customWidth="1"/>
    <col min="18" max="18" width="1.1484375" style="2" customWidth="1"/>
    <col min="19" max="19" width="7.28125" style="2" customWidth="1"/>
    <col min="20" max="20" width="0.85546875" style="2" customWidth="1"/>
    <col min="21" max="21" width="5.57421875" style="2" bestFit="1" customWidth="1"/>
    <col min="22" max="22" width="1.7109375" style="2" customWidth="1"/>
    <col min="23" max="23" width="8.00390625" style="2" customWidth="1"/>
    <col min="24" max="24" width="1.28515625" style="2" customWidth="1"/>
    <col min="25" max="16384" width="9.140625" style="2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'[4]Astrid-May Grima'!$S$23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'[4]Astrid-May Grima'!$S$24</f>
        <v>76</v>
      </c>
      <c r="H24" s="1"/>
      <c r="I24" s="30"/>
      <c r="J24" s="1"/>
      <c r="K24" s="30"/>
      <c r="L24" s="1"/>
      <c r="M24" s="30">
        <v>2</v>
      </c>
      <c r="N24" s="1"/>
      <c r="O24" s="30">
        <v>5</v>
      </c>
      <c r="P24" s="1"/>
      <c r="Q24" s="30"/>
      <c r="R24" s="1"/>
      <c r="S24" s="34">
        <f>IF(ISNUMBER(G24),G24,0)+IF(ISNUMBER(I24),I24,0)-IF(ISNUMBER(M24),M24,0)+IF(ISNUMBER(O24),O24,0)-IF(ISNUMBER(Q24),Q24,0)+IF(ISNUMBER(K24),K24,0)</f>
        <v>79</v>
      </c>
      <c r="T24" s="1"/>
      <c r="U24" s="30">
        <v>1</v>
      </c>
      <c r="V24" s="1"/>
      <c r="W24" s="34">
        <f aca="true" t="shared" si="0" ref="W24:W39">IF(ISNUMBER(S24),S24,0)-IF(ISNUMBER(U24),U24,0)</f>
        <v>78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'[4]Astrid-May Grima'!$S$25</f>
        <v>65</v>
      </c>
      <c r="H25" s="1"/>
      <c r="I25" s="30">
        <v>12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77</v>
      </c>
      <c r="T25" s="1"/>
      <c r="U25" s="30"/>
      <c r="V25" s="1"/>
      <c r="W25" s="34">
        <f t="shared" si="0"/>
        <v>77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'[4]Astrid-May Grima'!$S$26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'[4]Astrid-May Grima'!$S$27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'[4]Astrid-May Grima'!$S$28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'[4]Astrid-May Grima'!$S$29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'[4]Astrid-May Grima'!$S$30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'[4]Astrid-May Grima'!$S$31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'[4]Astrid-May Grima'!$S$32</f>
        <v>64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64</v>
      </c>
      <c r="T32" s="1"/>
      <c r="U32" s="30"/>
      <c r="V32" s="1"/>
      <c r="W32" s="34">
        <f t="shared" si="0"/>
        <v>64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'[4]Astrid-May Grima'!$S$33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'[4]Astrid-May Grima'!$S$34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'[4]Astrid-May Grima'!$S$35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'[4]Astrid-May Grima'!$S$36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'[4]Astrid-May Grima'!$S$37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'[4]Astrid-May Grima'!$S$38</f>
        <v>63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63</v>
      </c>
      <c r="T38" s="1"/>
      <c r="U38" s="30"/>
      <c r="V38" s="1"/>
      <c r="W38" s="34">
        <f>IF(ISNUMBER(S38),S38,0)-IF(ISNUMBER(U38),U38,0)</f>
        <v>63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'[4]Astrid-May Grima'!$S$39</f>
        <v>364</v>
      </c>
      <c r="H39" s="1"/>
      <c r="I39" s="30">
        <v>94</v>
      </c>
      <c r="J39" s="1"/>
      <c r="K39" s="30"/>
      <c r="L39" s="1"/>
      <c r="M39" s="30">
        <v>91</v>
      </c>
      <c r="N39" s="1"/>
      <c r="O39" s="30"/>
      <c r="P39" s="1"/>
      <c r="Q39" s="30"/>
      <c r="R39" s="1"/>
      <c r="S39" s="34">
        <f t="shared" si="1"/>
        <v>367</v>
      </c>
      <c r="T39" s="1"/>
      <c r="U39" s="30"/>
      <c r="V39" s="1"/>
      <c r="W39" s="34">
        <f t="shared" si="0"/>
        <v>367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'[4]Astrid-May Grima'!$S$40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'[4]Astrid-May Grima'!$S$41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'[4]Astrid-May Grima'!$S$42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'[4]Astrid-May Grima'!$S$43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632</v>
      </c>
      <c r="H45" s="34"/>
      <c r="I45" s="35">
        <f>SUM(I22:I43)</f>
        <v>106</v>
      </c>
      <c r="J45" s="34"/>
      <c r="K45" s="35">
        <f>SUM(K23:K43)</f>
        <v>0</v>
      </c>
      <c r="L45" s="34"/>
      <c r="M45" s="35">
        <f>SUM(M22:M43)</f>
        <v>93</v>
      </c>
      <c r="N45" s="34"/>
      <c r="O45" s="35">
        <f>SUM(O22:O43)</f>
        <v>5</v>
      </c>
      <c r="P45" s="34"/>
      <c r="Q45" s="35">
        <f>SUM(Q22:Q43)</f>
        <v>0</v>
      </c>
      <c r="R45" s="34"/>
      <c r="S45" s="35">
        <f>SUM(S22:S43)</f>
        <v>650</v>
      </c>
      <c r="T45" s="34"/>
      <c r="U45" s="35">
        <f>SUM(U22:U43)</f>
        <v>1</v>
      </c>
      <c r="V45" s="34"/>
      <c r="W45" s="35">
        <f>SUM(W22:W43)</f>
        <v>649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3.281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28125" style="2" customWidth="1"/>
    <col min="10" max="10" width="1.28515625" style="2" customWidth="1"/>
    <col min="11" max="11" width="6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14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281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April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Frendo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Frendo C.'!$S$24</f>
        <v>155</v>
      </c>
      <c r="H24" s="1"/>
      <c r="I24" s="30">
        <v>3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156</v>
      </c>
      <c r="T24" s="1"/>
      <c r="U24" s="30">
        <v>50</v>
      </c>
      <c r="V24" s="1"/>
      <c r="W24" s="34">
        <f aca="true" t="shared" si="0" ref="W24:W39">IF(ISNUMBER(S24),S24,0)-IF(ISNUMBER(U24),U24,0)</f>
        <v>106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Frendo C.'!$S$25</f>
        <v>31</v>
      </c>
      <c r="H25" s="1"/>
      <c r="I25" s="30">
        <v>7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35</v>
      </c>
      <c r="T25" s="1"/>
      <c r="U25" s="30"/>
      <c r="V25" s="1"/>
      <c r="W25" s="34">
        <f t="shared" si="0"/>
        <v>35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Frendo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Frendo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Frendo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Frendo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Frendo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Frendo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Frendo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Frendo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Frendo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Frendo C.'!$S$35</f>
        <v>19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19</v>
      </c>
      <c r="T35" s="1"/>
      <c r="U35" s="30">
        <v>4</v>
      </c>
      <c r="V35" s="1"/>
      <c r="W35" s="34">
        <f t="shared" si="0"/>
        <v>15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Frendo C.'!$S$36</f>
        <v>678</v>
      </c>
      <c r="H36" s="1"/>
      <c r="I36" s="30">
        <v>40</v>
      </c>
      <c r="J36" s="1"/>
      <c r="K36" s="30"/>
      <c r="L36" s="1"/>
      <c r="M36" s="30">
        <v>47</v>
      </c>
      <c r="N36" s="1"/>
      <c r="O36" s="30"/>
      <c r="P36" s="1"/>
      <c r="Q36" s="30"/>
      <c r="R36" s="1"/>
      <c r="S36" s="34">
        <f t="shared" si="1"/>
        <v>671</v>
      </c>
      <c r="T36" s="1"/>
      <c r="U36" s="30">
        <v>19</v>
      </c>
      <c r="V36" s="1"/>
      <c r="W36" s="34">
        <f>IF(ISNUMBER(S36),S36,0)-IF(ISNUMBER(U36),U36,0)</f>
        <v>652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Frendo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Frendo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Frendo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Frendo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Frendo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Frendo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Frendo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883</v>
      </c>
      <c r="H45" s="34"/>
      <c r="I45" s="35">
        <f>SUM(I22:I43)</f>
        <v>50</v>
      </c>
      <c r="J45" s="34"/>
      <c r="K45" s="35">
        <f>SUM(K23:K43)</f>
        <v>0</v>
      </c>
      <c r="L45" s="34"/>
      <c r="M45" s="35">
        <f>SUM(M22:M43)</f>
        <v>52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881</v>
      </c>
      <c r="T45" s="34"/>
      <c r="U45" s="35">
        <f>SUM(U22:U43)</f>
        <v>73</v>
      </c>
      <c r="V45" s="34"/>
      <c r="W45" s="35">
        <f>SUM(W22:W43)</f>
        <v>808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2019-06-18T06:01:53Z</cp:lastPrinted>
  <dcterms:created xsi:type="dcterms:W3CDTF">2001-09-20T13:22:09Z</dcterms:created>
  <dcterms:modified xsi:type="dcterms:W3CDTF">2019-06-18T06:41:35Z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2019.00000000000</vt:lpwstr>
  </property>
  <property fmtid="{D5CDD505-2E9C-101B-9397-08002B2CF9AE}" pid="4" name="PublishedDa">
    <vt:lpwstr>2019-06-24T00:00:00Z</vt:lpwstr>
  </property>
  <property fmtid="{D5CDD505-2E9C-101B-9397-08002B2CF9AE}" pid="5" name="Mon">
    <vt:lpwstr>April</vt:lpwstr>
  </property>
  <property fmtid="{D5CDD505-2E9C-101B-9397-08002B2CF9AE}" pid="6" name="Count">
    <vt:lpwstr>Malta</vt:lpwstr>
  </property>
</Properties>
</file>