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"/>
    </mc:Choice>
  </mc:AlternateContent>
  <xr:revisionPtr revIDLastSave="0" documentId="13_ncr:1_{518AFE28-13D0-4000-8BBC-E3C07166D1E9}" xr6:coauthVersionLast="36" xr6:coauthVersionMax="36" xr10:uidLastSave="{00000000-0000-0000-0000-000000000000}"/>
  <bookViews>
    <workbookView xWindow="0" yWindow="0" windowWidth="23040" windowHeight="8484" tabRatio="934" firstSheet="4" activeTab="13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Coppini P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Demicoli J.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C11" i="7" s="1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H9" i="36"/>
  <c r="C18" i="1"/>
  <c r="S41" i="31"/>
  <c r="W41" i="31" s="1"/>
  <c r="S39" i="31"/>
  <c r="D26" i="7" s="1"/>
  <c r="S35" i="31"/>
  <c r="W35" i="31" s="1"/>
  <c r="S33" i="31"/>
  <c r="D20" i="7" s="1"/>
  <c r="S31" i="31"/>
  <c r="D18" i="7" s="1"/>
  <c r="S27" i="31"/>
  <c r="D14" i="7" s="1"/>
  <c r="S25" i="31"/>
  <c r="W25" i="31" s="1"/>
  <c r="S23" i="31"/>
  <c r="W23" i="31" s="1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1"/>
  <c r="W24" i="31" s="1"/>
  <c r="S24" i="34"/>
  <c r="G11" i="7" s="1"/>
  <c r="S25" i="34"/>
  <c r="S26" i="31"/>
  <c r="W26" i="31" s="1"/>
  <c r="S26" i="34"/>
  <c r="G13" i="7" s="1"/>
  <c r="S27" i="34"/>
  <c r="G14" i="7" s="1"/>
  <c r="S28" i="31"/>
  <c r="D15" i="7" s="1"/>
  <c r="S28" i="34"/>
  <c r="G15" i="7" s="1"/>
  <c r="S29" i="31"/>
  <c r="D16" i="7" s="1"/>
  <c r="S29" i="34"/>
  <c r="G16" i="7" s="1"/>
  <c r="S30" i="31"/>
  <c r="D17" i="7" s="1"/>
  <c r="S30" i="34"/>
  <c r="G17" i="7" s="1"/>
  <c r="S31" i="34"/>
  <c r="S32" i="31"/>
  <c r="D19" i="7" s="1"/>
  <c r="S32" i="34"/>
  <c r="G19" i="7" s="1"/>
  <c r="S33" i="34"/>
  <c r="W33" i="34" s="1"/>
  <c r="S34" i="31"/>
  <c r="D21" i="7" s="1"/>
  <c r="S34" i="34"/>
  <c r="G21" i="7" s="1"/>
  <c r="B22" i="7"/>
  <c r="C22" i="7"/>
  <c r="S35" i="34"/>
  <c r="G22" i="7" s="1"/>
  <c r="S36" i="31"/>
  <c r="D23" i="7" s="1"/>
  <c r="S36" i="34"/>
  <c r="G23" i="7" s="1"/>
  <c r="S37" i="31"/>
  <c r="D24" i="7" s="1"/>
  <c r="S37" i="34"/>
  <c r="W37" i="34" s="1"/>
  <c r="S38" i="31"/>
  <c r="D25" i="7" s="1"/>
  <c r="S38" i="34"/>
  <c r="W38" i="34" s="1"/>
  <c r="B26" i="7"/>
  <c r="S39" i="34"/>
  <c r="W39" i="34" s="1"/>
  <c r="W40" i="28"/>
  <c r="S40" i="31"/>
  <c r="W40" i="31" s="1"/>
  <c r="S40" i="34"/>
  <c r="G27" i="7" s="1"/>
  <c r="S41" i="34"/>
  <c r="G28" i="7" s="1"/>
  <c r="S42" i="31"/>
  <c r="D29" i="7" s="1"/>
  <c r="S42" i="34"/>
  <c r="G29" i="7" s="1"/>
  <c r="S43" i="31"/>
  <c r="D30" i="7" s="1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E25" i="7"/>
  <c r="B14" i="7"/>
  <c r="B18" i="7"/>
  <c r="B20" i="7"/>
  <c r="B23" i="7"/>
  <c r="C24" i="7"/>
  <c r="G24" i="7"/>
  <c r="B27" i="7"/>
  <c r="B28" i="7"/>
  <c r="B30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C16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5" i="1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9" i="27"/>
  <c r="A6" i="5"/>
  <c r="H11" i="26"/>
  <c r="H9" i="34"/>
  <c r="H9" i="31"/>
  <c r="W34" i="34"/>
  <c r="W43" i="34"/>
  <c r="W35" i="34"/>
  <c r="W43" i="28"/>
  <c r="W27" i="28"/>
  <c r="W41" i="34"/>
  <c r="W29" i="34"/>
  <c r="S29" i="26"/>
  <c r="W29" i="26" s="1"/>
  <c r="S33" i="26"/>
  <c r="W33" i="26" s="1"/>
  <c r="W30" i="34"/>
  <c r="W36" i="34"/>
  <c r="W2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G18" i="7"/>
  <c r="W31" i="34"/>
  <c r="C16" i="7"/>
  <c r="W23" i="34"/>
  <c r="W41" i="28"/>
  <c r="S23" i="38"/>
  <c r="W23" i="38" s="1"/>
  <c r="E21" i="7"/>
  <c r="E12" i="7"/>
  <c r="E20" i="7"/>
  <c r="E16" i="7"/>
  <c r="E17" i="7"/>
  <c r="W31" i="28"/>
  <c r="W36" i="28"/>
  <c r="W33" i="28"/>
  <c r="W35" i="28"/>
  <c r="E13" i="7"/>
  <c r="B10" i="7"/>
  <c r="F30" i="7"/>
  <c r="F13" i="7"/>
  <c r="W19" i="40"/>
  <c r="F14" i="7"/>
  <c r="F18" i="7"/>
  <c r="F22" i="7"/>
  <c r="F25" i="7"/>
  <c r="F26" i="7"/>
  <c r="W26" i="40"/>
  <c r="E14" i="7" l="1"/>
  <c r="E10" i="7"/>
  <c r="E18" i="7"/>
  <c r="E22" i="7"/>
  <c r="W28" i="34"/>
  <c r="W40" i="34"/>
  <c r="B24" i="7"/>
  <c r="B16" i="7"/>
  <c r="C12" i="7"/>
  <c r="W25" i="28"/>
  <c r="W25" i="27"/>
  <c r="S45" i="27"/>
  <c r="S45" i="34"/>
  <c r="W24" i="40"/>
  <c r="F27" i="7"/>
  <c r="W25" i="34"/>
  <c r="W32" i="34"/>
  <c r="W26" i="28"/>
  <c r="B17" i="7"/>
  <c r="O17" i="7" s="1"/>
  <c r="W27" i="31"/>
  <c r="H31" i="7"/>
  <c r="C21" i="7"/>
  <c r="W38" i="28"/>
  <c r="W30" i="28"/>
  <c r="W39" i="31"/>
  <c r="W42" i="28"/>
  <c r="W41" i="41"/>
  <c r="I21" i="1"/>
  <c r="N21" i="1"/>
  <c r="D28" i="7"/>
  <c r="W42" i="31"/>
  <c r="W31" i="31"/>
  <c r="S45" i="28"/>
  <c r="K21" i="1"/>
  <c r="L21" i="1"/>
  <c r="W20" i="40"/>
  <c r="W41" i="40" s="1"/>
  <c r="J21" i="1"/>
  <c r="H21" i="1"/>
  <c r="O20" i="1"/>
  <c r="D22" i="7"/>
  <c r="O22" i="7" s="1"/>
  <c r="W34" i="31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O30" i="7" s="1"/>
  <c r="Q30" i="7" s="1"/>
  <c r="W27" i="34"/>
  <c r="E26" i="7"/>
  <c r="W33" i="31"/>
  <c r="S41" i="40"/>
  <c r="W37" i="31"/>
  <c r="S45" i="36"/>
  <c r="F12" i="7"/>
  <c r="F24" i="7"/>
  <c r="O24" i="7" s="1"/>
  <c r="Q24" i="7" s="1"/>
  <c r="E19" i="7"/>
  <c r="O19" i="7" s="1"/>
  <c r="W28" i="31"/>
  <c r="W30" i="31"/>
  <c r="W32" i="31"/>
  <c r="C26" i="7"/>
  <c r="W29" i="31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38" i="31"/>
  <c r="W45" i="38"/>
  <c r="W45" i="26"/>
  <c r="G45" i="27"/>
  <c r="G14" i="1" s="1"/>
  <c r="G21" i="1" s="1"/>
  <c r="F31" i="3"/>
  <c r="W36" i="31"/>
  <c r="D10" i="7"/>
  <c r="O10" i="7" s="1"/>
  <c r="W43" i="31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W45" i="27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O14" i="7"/>
  <c r="P13" i="3"/>
  <c r="O16" i="7" l="1"/>
  <c r="O21" i="7"/>
  <c r="Q22" i="7" s="1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15" i="7" l="1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<sst xmlns="http://schemas.openxmlformats.org/spreadsheetml/2006/main" count="608" uniqueCount="162">
  <si>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</si>
  <si>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</si>
  <si>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</si>
  <si>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</si>
  <si>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</si>
  <si>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</si>
  <si>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</si>
  <si>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</si>
  <si>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</si>
  <si>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</si>
  <si>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</si>
  <si>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</si>
  <si>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</si>
  <si>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</si>
  <si>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</si>
  <si>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</si>
  <si>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</si>
  <si>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</si>
  <si>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</si>
  <si>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</si>
  <si>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</si>
  <si>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</si>
  <si>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</si>
  <si>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</si>
  <si>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</si>
  <si>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</si>
  <si>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</si>
  <si>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</si>
  <si>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</si>
  <si>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</si>
  <si>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</si>
  <si>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</si>
  <si>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</si>
  <si>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</si>
  <si>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</si>
  <si>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</si>
  <si>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</si>
  <si>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</si>
  <si>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Paul Coppini LL.D.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</si>
  <si>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</si>
  <si>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</si>
  <si>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</si>
  <si>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</si>
  <si>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</si>
  <si>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</si>
  <si>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</si>
  <si>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</si>
  <si>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</si>
  <si>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</si>
  <si>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</si>
  <si>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</si>
  <si>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</si>
  <si>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</si>
  <si>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</si>
  <si>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</si>
  <si>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</si>
  <si>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</si>
  <si>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</si>
  <si>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</si>
  <si>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</si>
  <si>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</si>
  <si>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</si>
  <si>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</si>
  <si>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</si>
  <si>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</si>
  <si>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</si>
  <si>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</si>
  <si>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</si>
  <si>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</si>
  <si>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</si>
  <si>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</si>
  <si>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</si>
  <si>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</si>
  <si>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</si>
  <si>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</si>
  <si>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</si>
  <si>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</si>
  <si>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</si>
  <si>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</si>
  <si>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</si>
  <si>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</si>
  <si>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</si>
  <si>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</si>
  <si>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</si>
  <si>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</si>
  <si>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</si>
  <si>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</si>
  <si>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</si>
  <si>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</si>
  <si>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</si>
  <si>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</si>
  <si>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</si>
  <si>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</si>
  <si>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</si>
  <si>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</si>
  <si>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</si>
  <si>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</si>
  <si>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</si>
  <si>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</si>
  <si>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</si>
  <si>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</si>
  <si>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</si>
  <si>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</si>
  <si>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</si>
  <si>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</si>
  <si>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</si>
  <si>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</si>
  <si>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</si>
  <si>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</si>
  <si>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</si>
  <si>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</si>
  <si>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</si>
  <si>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</si>
  <si>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</si>
  <si>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</si>
  <si>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Magistrat Dr. Josette Demicoli LL.D.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</si>
  <si>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</si>
  <si>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</si>
  <si>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</si>
  <si>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</si>
  <si>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</si>
  <si>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</si>
  <si>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</si>
  <si>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</si>
  <si>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</si>
  <si>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</si>
  <si>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</si>
  <si>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</si>
  <si>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</si>
  <si>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</si>
  <si>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>Magistrat Dr. Joanne Vella Cuschieri B.A. Mag. Jur. (Eur. Law), LL.D.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</si>
  <si>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</si>
  <si>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</si>
  <si>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</si>
  <si>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</si>
  <si>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</si>
  <si>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</si>
  <si>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</si>
  <si>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Jos. Mifsud</t>
  </si>
  <si>
    <t>P. Coppini</t>
  </si>
  <si>
    <t>J. Vella Cuschieri</t>
  </si>
  <si>
    <t>N. Camilleri</t>
  </si>
  <si>
    <t>J. Demicoli</t>
  </si>
  <si>
    <t>J. Mifsud</t>
  </si>
  <si>
    <t>MONICA VELLA</t>
  </si>
  <si>
    <t>Magistrat Dr. Monica Vella LL.D.</t>
  </si>
  <si>
    <t>M. Vella</t>
  </si>
  <si>
    <t>M.Vella</t>
  </si>
  <si>
    <t xml:space="preserve"> </t>
  </si>
  <si>
    <t>Charmaine Galea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</si>
  <si>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</si>
  <si>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</si>
  <si>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</si>
  <si>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</si>
  <si>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</si>
  <si>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</si>
  <si>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</si>
  <si>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</si>
  <si>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</si>
  <si>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Mejju 2019</t>
  </si>
  <si>
    <t>11 ta' Gunju 2019</t>
  </si>
  <si>
    <t>Magistrat Dr. Charmaine Galea LL.D.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</si>
</sst>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9" xfId="0" applyFill="1" applyBorder="1" applyAlignment="1">
      <alignment horizontal="center" vertical="center" textRotation="90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2" borderId="18" xfId="0" applyFont="1" applyFill="1" applyBorder="1" applyProtection="1">
      <protection locked="0"/>
    </xf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165" fontId="20" fillId="0" borderId="0" xfId="0" applyNumberFormat="1" applyFont="1" applyBorder="1" applyProtection="1"/>
    <xf numFmtId="0" fontId="20" fillId="2" borderId="18" xfId="0" applyFont="1" applyFill="1" applyBorder="1" applyProtection="1">
      <protection locked="0"/>
    </xf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15" fontId="1" fillId="0" borderId="1" xfId="0" applyNumberFormat="1" applyFont="1" applyBorder="1" applyProtection="1"/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15" fontId="8" fillId="0" borderId="1" xfId="0" applyNumberFormat="1" applyFont="1" applyBorder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zoomScale="90" zoomScaleNormal="90" zoomScaleSheetLayoutView="100" workbookViewId="0">
      <selection activeCell="C21" sqref="C21"/>
    </sheetView>
  </sheetViews>
  <sheetFormatPr defaultRowHeight="13.2" x14ac:dyDescent="0.25"/>
  <cols>
    <col min="1" max="1" width="2.88671875" customWidth="1"/>
    <col min="2" max="2" width="3.6640625" customWidth="1"/>
    <col min="6" max="6" width="6.33203125" customWidth="1"/>
    <col min="7" max="8" width="7.44140625" customWidth="1"/>
    <col min="9" max="9" width="10.5546875" bestFit="1" customWidth="1"/>
    <col min="10" max="15" width="7.44140625" customWidth="1"/>
    <col min="16" max="16" width="11.109375" customWidth="1"/>
    <col min="17" max="17" width="28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56</v>
      </c>
    </row>
    <row r="2" spans="2:17" x14ac:dyDescent="0.25">
      <c r="Q2" t="s">
        <v>57</v>
      </c>
    </row>
    <row r="3" spans="2:17" ht="21" x14ac:dyDescent="0.4">
      <c r="H3" s="3" t="s">
        <v>43</v>
      </c>
      <c r="Q3" t="s">
        <v>58</v>
      </c>
    </row>
    <row r="4" spans="2:17" x14ac:dyDescent="0.25">
      <c r="Q4" t="s">
        <v>59</v>
      </c>
    </row>
    <row r="5" spans="2:17" ht="15.6" x14ac:dyDescent="0.3">
      <c r="H5" s="4" t="s">
        <v>44</v>
      </c>
      <c r="Q5" t="s">
        <v>60</v>
      </c>
    </row>
    <row r="6" spans="2:17" ht="15.6" x14ac:dyDescent="0.3">
      <c r="G6" s="49" t="s">
        <v>156</v>
      </c>
      <c r="H6" s="116" t="s">
        <v>159</v>
      </c>
      <c r="I6" s="106"/>
      <c r="J6" s="1"/>
      <c r="Q6" t="s">
        <v>61</v>
      </c>
    </row>
    <row r="7" spans="2:1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62</v>
      </c>
    </row>
    <row r="8" spans="2:17" ht="13.8" thickBot="1" x14ac:dyDescent="0.3">
      <c r="Q8" s="118" t="s">
        <v>127</v>
      </c>
    </row>
    <row r="9" spans="2:17" x14ac:dyDescent="0.25">
      <c r="B9" s="165"/>
      <c r="C9" s="165"/>
      <c r="D9" s="165"/>
      <c r="E9" s="165"/>
      <c r="F9" s="45"/>
      <c r="G9" s="50" t="s">
        <v>1</v>
      </c>
      <c r="H9" s="51"/>
      <c r="I9" s="51"/>
      <c r="J9" s="51"/>
      <c r="K9" s="51"/>
      <c r="L9" s="51"/>
      <c r="M9" s="52" t="s">
        <v>158</v>
      </c>
      <c r="N9" s="51"/>
      <c r="O9" s="53" t="s">
        <v>12</v>
      </c>
      <c r="Q9" t="s">
        <v>63</v>
      </c>
    </row>
    <row r="10" spans="2:17" x14ac:dyDescent="0.25">
      <c r="B10" s="165"/>
      <c r="C10" s="165"/>
      <c r="D10" s="165"/>
      <c r="E10" s="165"/>
      <c r="F10" s="45"/>
      <c r="G10" s="54"/>
      <c r="H10" s="55" t="s">
        <v>2</v>
      </c>
      <c r="I10" s="55" t="s">
        <v>102</v>
      </c>
      <c r="J10" s="55" t="s">
        <v>157</v>
      </c>
      <c r="K10" s="55" t="s">
        <v>41</v>
      </c>
      <c r="L10" s="55" t="s">
        <v>42</v>
      </c>
      <c r="M10" s="56"/>
      <c r="N10" s="55" t="s">
        <v>9</v>
      </c>
      <c r="O10" s="57"/>
      <c r="Q10" t="s">
        <v>64</v>
      </c>
    </row>
    <row r="11" spans="2:17" ht="12.9" customHeight="1" x14ac:dyDescent="0.25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65</v>
      </c>
    </row>
    <row r="12" spans="2:17" x14ac:dyDescent="0.25">
      <c r="B12" s="165" t="s">
        <v>151</v>
      </c>
      <c r="C12" s="165"/>
      <c r="D12" s="165"/>
      <c r="E12" s="165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66</v>
      </c>
    </row>
    <row r="13" spans="2:17" ht="12" customHeight="1" x14ac:dyDescent="0.25">
      <c r="B13" s="165"/>
      <c r="C13" s="165"/>
      <c r="D13" s="165"/>
      <c r="E13" s="165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67</v>
      </c>
    </row>
    <row r="14" spans="2:17" x14ac:dyDescent="0.25">
      <c r="B14" s="46"/>
      <c r="C14" s="104" t="str">
        <f>Q45</f>
        <v>PAUL COPPINI</v>
      </c>
      <c r="D14" s="45"/>
      <c r="E14" s="45"/>
      <c r="F14" s="45"/>
      <c r="G14" s="62">
        <f>'Coppini P. (Ghawdex)'!G45</f>
        <v>256</v>
      </c>
      <c r="H14" s="63">
        <f>'Coppini P. (Ghawdex)'!I45</f>
        <v>6</v>
      </c>
      <c r="I14" s="107">
        <f>'Coppini P. (Ghawdex)'!K45</f>
        <v>0</v>
      </c>
      <c r="J14" s="63">
        <f>'Coppini P. (Ghawdex)'!M45</f>
        <v>5</v>
      </c>
      <c r="K14" s="63">
        <f>'Coppini P. (Ghawdex)'!O45</f>
        <v>0</v>
      </c>
      <c r="L14" s="63">
        <f>'Coppini P. (Ghawdex)'!Q45</f>
        <v>2</v>
      </c>
      <c r="M14" s="64">
        <f t="shared" ref="M14:M18" si="0">G14+H14+I14-J14+K14-L14</f>
        <v>255</v>
      </c>
      <c r="N14" s="63">
        <f>'Coppini P. (Ghawdex)'!U45</f>
        <v>0</v>
      </c>
      <c r="O14" s="65">
        <f t="shared" ref="O14:O18" si="1">M14-N14</f>
        <v>255</v>
      </c>
      <c r="Q14" t="s">
        <v>68</v>
      </c>
    </row>
    <row r="15" spans="2:17" x14ac:dyDescent="0.25">
      <c r="B15" s="46"/>
      <c r="C15" s="104" t="str">
        <f>Q35</f>
        <v>JOANNE VELLA CUSCHIERI</v>
      </c>
      <c r="D15" s="45"/>
      <c r="E15" s="45"/>
      <c r="F15" s="45"/>
      <c r="G15" s="62">
        <f>'Sultana B. (Ghawdex)'!G45</f>
        <v>22</v>
      </c>
      <c r="H15" s="63">
        <f>'Sultana B. (Ghawdex)'!I45</f>
        <v>4</v>
      </c>
      <c r="I15" s="63">
        <f>'Sultana B. (Ghawdex)'!K45</f>
        <v>0</v>
      </c>
      <c r="J15" s="63">
        <f>'Sultana B. (Ghawdex)'!M45</f>
        <v>0</v>
      </c>
      <c r="K15" s="63">
        <f>'Sultana B. (Ghawdex)'!O45</f>
        <v>0</v>
      </c>
      <c r="L15" s="63">
        <f>'Sultana B. (Ghawdex)'!Q45</f>
        <v>3</v>
      </c>
      <c r="M15" s="64">
        <f t="shared" si="0"/>
        <v>23</v>
      </c>
      <c r="N15" s="63">
        <f>'Sultana B. (Ghawdex)'!U45</f>
        <v>0</v>
      </c>
      <c r="O15" s="65">
        <f t="shared" si="1"/>
        <v>23</v>
      </c>
      <c r="Q15" t="s">
        <v>69</v>
      </c>
    </row>
    <row r="16" spans="2:17" x14ac:dyDescent="0.25">
      <c r="B16" s="46"/>
      <c r="C16" s="104" t="str">
        <f>Q65</f>
        <v>JOSETTE DEMICOLI</v>
      </c>
      <c r="D16" s="45"/>
      <c r="E16" s="45"/>
      <c r="F16" s="45"/>
      <c r="G16" s="62">
        <f>'Demicoli J.(Ghawdex)'!G45</f>
        <v>84</v>
      </c>
      <c r="H16" s="63">
        <f>'Demicoli J.(Ghawdex)'!I45</f>
        <v>0</v>
      </c>
      <c r="I16" s="63">
        <f>'Demicoli J.(Ghawdex)'!K45</f>
        <v>0</v>
      </c>
      <c r="J16" s="63">
        <f>'Demicoli J.(Ghawdex)'!M45</f>
        <v>0</v>
      </c>
      <c r="K16" s="63">
        <f>'Demicoli J.(Ghawdex)'!O45</f>
        <v>0</v>
      </c>
      <c r="L16" s="63">
        <f>'Demicoli J.(Ghawdex)'!Q45</f>
        <v>0</v>
      </c>
      <c r="M16" s="64">
        <f t="shared" si="0"/>
        <v>84</v>
      </c>
      <c r="N16" s="63">
        <f>'Demicoli J.(Ghawdex)'!U45</f>
        <v>0</v>
      </c>
      <c r="O16" s="65">
        <f t="shared" si="1"/>
        <v>84</v>
      </c>
      <c r="Q16" t="s">
        <v>70</v>
      </c>
    </row>
    <row r="17" spans="1:17" ht="12" customHeight="1" x14ac:dyDescent="0.25">
      <c r="B17" s="46"/>
      <c r="C17" t="str">
        <f>Q71</f>
        <v>MONICA VELLA</v>
      </c>
      <c r="D17" s="45"/>
      <c r="E17" s="45"/>
      <c r="F17" s="45"/>
      <c r="G17" s="62">
        <f>'Vella M. (Ghawdex)'!G41</f>
        <v>6</v>
      </c>
      <c r="H17" s="64">
        <f>'Vella M. (Ghawdex)'!I41</f>
        <v>0</v>
      </c>
      <c r="I17" s="63">
        <f>'Vella M. (Ghawdex)'!K41</f>
        <v>0</v>
      </c>
      <c r="J17" s="63">
        <f>'Vella M. (Ghawdex)'!M41</f>
        <v>1</v>
      </c>
      <c r="K17" s="63">
        <f>'Vella M. (Ghawdex)'!O41</f>
        <v>0</v>
      </c>
      <c r="L17" s="150">
        <f>'Vella M. (Ghawdex)'!Q41</f>
        <v>0</v>
      </c>
      <c r="M17" s="64">
        <f t="shared" si="0"/>
        <v>5</v>
      </c>
      <c r="N17" s="150">
        <f>'Vella M. (Ghawdex)'!U41</f>
        <v>0</v>
      </c>
      <c r="O17" s="65">
        <f t="shared" si="1"/>
        <v>5</v>
      </c>
      <c r="Q17" t="s">
        <v>71</v>
      </c>
    </row>
    <row r="18" spans="1:17" ht="12" customHeight="1" x14ac:dyDescent="0.25">
      <c r="B18" s="46"/>
      <c r="C18" s="104" t="str">
        <f>Q37</f>
        <v>JOSEPH MIFSUD</v>
      </c>
      <c r="D18" s="45"/>
      <c r="E18" s="45"/>
      <c r="F18" s="45"/>
      <c r="G18" s="62">
        <f>'Mifsud J (Ghawdex)'!G45</f>
        <v>218</v>
      </c>
      <c r="H18" s="63">
        <f>'Mifsud J (Ghawdex)'!I45</f>
        <v>34</v>
      </c>
      <c r="I18" s="63">
        <f>'Mifsud J (Ghawdex)'!K45</f>
        <v>0</v>
      </c>
      <c r="J18" s="63">
        <f>'Mifsud J (Ghawdex)'!M45</f>
        <v>73</v>
      </c>
      <c r="K18" s="63">
        <f>'Mifsud J (Ghawdex)'!O45</f>
        <v>0</v>
      </c>
      <c r="L18" s="63">
        <f>'Mifsud J (Ghawdex)'!Q45</f>
        <v>0</v>
      </c>
      <c r="M18" s="64">
        <f t="shared" si="0"/>
        <v>179</v>
      </c>
      <c r="N18" s="63">
        <f>'Mifsud J (Ghawdex)'!U45</f>
        <v>3</v>
      </c>
      <c r="O18" s="65">
        <f t="shared" si="1"/>
        <v>176</v>
      </c>
      <c r="Q18" t="s">
        <v>72</v>
      </c>
    </row>
    <row r="19" spans="1:17" ht="12" customHeight="1" x14ac:dyDescent="0.25">
      <c r="A19" s="117"/>
      <c r="B19" s="46"/>
      <c r="C19" s="104" t="str">
        <f>Q66</f>
        <v>NEVILLE CAMILLERI</v>
      </c>
      <c r="D19" s="45"/>
      <c r="E19" s="45"/>
      <c r="F19" s="45"/>
      <c r="G19" s="62">
        <f>'Camilleri N. (Ghawdex)'!G45</f>
        <v>1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1</v>
      </c>
      <c r="N19" s="63">
        <f>'Camilleri N. (Ghawdex)'!U45</f>
        <v>0</v>
      </c>
      <c r="O19" s="65">
        <f>M19-N19</f>
        <v>1</v>
      </c>
      <c r="Q19" t="s">
        <v>73</v>
      </c>
    </row>
    <row r="20" spans="1:17" ht="12" customHeight="1" x14ac:dyDescent="0.25">
      <c r="A20" s="117"/>
      <c r="B20" s="46"/>
      <c r="C20" s="104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8">
        <f>'Galea C. (Ghawdex)'!$K$41</f>
        <v>0</v>
      </c>
      <c r="J20" s="63">
        <f>'Galea C. (Ghawdex)'!$M$41</f>
        <v>0</v>
      </c>
      <c r="K20" s="108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5">
      <c r="B21" s="46"/>
      <c r="C21" s="45"/>
      <c r="D21" s="45"/>
      <c r="E21" s="45"/>
      <c r="F21" s="68" t="s">
        <v>45</v>
      </c>
      <c r="G21" s="69">
        <f>SUM(G14:G20)</f>
        <v>589</v>
      </c>
      <c r="H21" s="69">
        <f t="shared" ref="H21:O21" si="2">SUM(H14:H20)</f>
        <v>44</v>
      </c>
      <c r="I21" s="69">
        <f t="shared" si="2"/>
        <v>0</v>
      </c>
      <c r="J21" s="69">
        <f t="shared" si="2"/>
        <v>79</v>
      </c>
      <c r="K21" s="69">
        <f t="shared" si="2"/>
        <v>0</v>
      </c>
      <c r="L21" s="69">
        <f t="shared" si="2"/>
        <v>5</v>
      </c>
      <c r="M21" s="69">
        <f t="shared" si="2"/>
        <v>549</v>
      </c>
      <c r="N21" s="69">
        <f t="shared" si="2"/>
        <v>3</v>
      </c>
      <c r="O21" s="69">
        <f t="shared" si="2"/>
        <v>546</v>
      </c>
      <c r="Q21" t="s">
        <v>74</v>
      </c>
    </row>
    <row r="22" spans="1:17" x14ac:dyDescent="0.25">
      <c r="Q22" t="s">
        <v>75</v>
      </c>
    </row>
    <row r="23" spans="1:17" ht="12" customHeight="1" x14ac:dyDescent="0.25">
      <c r="Q23" t="s">
        <v>112</v>
      </c>
    </row>
    <row r="24" spans="1:17" ht="12" customHeight="1" x14ac:dyDescent="0.25">
      <c r="Q24" t="s">
        <v>76</v>
      </c>
    </row>
    <row r="25" spans="1:17" ht="12" customHeight="1" x14ac:dyDescent="0.25">
      <c r="Q25" s="118" t="s">
        <v>128</v>
      </c>
    </row>
    <row r="26" spans="1:17" ht="12" customHeight="1" x14ac:dyDescent="0.25">
      <c r="Q26" t="s">
        <v>77</v>
      </c>
    </row>
    <row r="27" spans="1:17" ht="12" customHeight="1" x14ac:dyDescent="0.25"/>
    <row r="28" spans="1:17" x14ac:dyDescent="0.25">
      <c r="Q28" t="s">
        <v>120</v>
      </c>
    </row>
    <row r="29" spans="1:17" x14ac:dyDescent="0.25">
      <c r="Q29" t="s">
        <v>78</v>
      </c>
    </row>
    <row r="30" spans="1:17" x14ac:dyDescent="0.25">
      <c r="Q30" t="s">
        <v>79</v>
      </c>
    </row>
    <row r="31" spans="1:17" ht="12.9" customHeight="1" x14ac:dyDescent="0.25">
      <c r="Q31" t="s">
        <v>80</v>
      </c>
    </row>
    <row r="32" spans="1:17" ht="12.9" customHeight="1" x14ac:dyDescent="0.25">
      <c r="Q32" t="s">
        <v>81</v>
      </c>
    </row>
    <row r="33" spans="17:17" x14ac:dyDescent="0.25">
      <c r="Q33" s="103" t="s">
        <v>82</v>
      </c>
    </row>
    <row r="34" spans="17:17" ht="12" customHeight="1" x14ac:dyDescent="0.25">
      <c r="Q34" t="s">
        <v>83</v>
      </c>
    </row>
    <row r="35" spans="17:17" ht="12" customHeight="1" x14ac:dyDescent="0.25">
      <c r="Q35" t="s">
        <v>129</v>
      </c>
    </row>
    <row r="36" spans="17:17" ht="12" customHeight="1" x14ac:dyDescent="0.25">
      <c r="Q36" t="s">
        <v>84</v>
      </c>
    </row>
    <row r="37" spans="17:17" ht="12" customHeight="1" x14ac:dyDescent="0.25">
      <c r="Q37" t="s">
        <v>134</v>
      </c>
    </row>
    <row r="38" spans="17:17" ht="12" customHeight="1" x14ac:dyDescent="0.25">
      <c r="Q38" t="s">
        <v>85</v>
      </c>
    </row>
    <row r="39" spans="17:17" ht="12" customHeight="1" x14ac:dyDescent="0.25">
      <c r="Q39" t="s">
        <v>86</v>
      </c>
    </row>
    <row r="40" spans="17:17" x14ac:dyDescent="0.25">
      <c r="Q40" t="s">
        <v>88</v>
      </c>
    </row>
    <row r="41" spans="17:17" x14ac:dyDescent="0.25">
      <c r="Q41" t="s">
        <v>89</v>
      </c>
    </row>
    <row r="42" spans="17:17" x14ac:dyDescent="0.25">
      <c r="Q42" t="s">
        <v>90</v>
      </c>
    </row>
    <row r="43" spans="17:17" ht="12" customHeight="1" x14ac:dyDescent="0.25">
      <c r="Q43" t="s">
        <v>91</v>
      </c>
    </row>
    <row r="44" spans="17:17" x14ac:dyDescent="0.25">
      <c r="Q44" t="s">
        <v>87</v>
      </c>
    </row>
    <row r="45" spans="17:17" x14ac:dyDescent="0.25">
      <c r="Q45" t="s">
        <v>88</v>
      </c>
    </row>
    <row r="46" spans="17:17" x14ac:dyDescent="0.25">
      <c r="Q46" t="s">
        <v>109</v>
      </c>
    </row>
    <row r="47" spans="17:17" ht="12.9" customHeight="1" x14ac:dyDescent="0.25">
      <c r="Q47" t="s">
        <v>89</v>
      </c>
    </row>
    <row r="48" spans="17:17" x14ac:dyDescent="0.25">
      <c r="Q48" t="s">
        <v>90</v>
      </c>
    </row>
    <row r="49" spans="17:17" ht="12" customHeight="1" x14ac:dyDescent="0.25">
      <c r="Q49" t="s">
        <v>91</v>
      </c>
    </row>
    <row r="50" spans="17:17" ht="12" customHeight="1" x14ac:dyDescent="0.25">
      <c r="Q50" t="s">
        <v>92</v>
      </c>
    </row>
    <row r="51" spans="17:17" ht="12" customHeight="1" x14ac:dyDescent="0.25">
      <c r="Q51" t="s">
        <v>93</v>
      </c>
    </row>
    <row r="52" spans="17:17" ht="12" customHeight="1" x14ac:dyDescent="0.25">
      <c r="Q52" s="103" t="s">
        <v>94</v>
      </c>
    </row>
    <row r="53" spans="17:17" ht="12" customHeight="1" x14ac:dyDescent="0.25">
      <c r="Q53" t="s">
        <v>95</v>
      </c>
    </row>
    <row r="54" spans="17:17" ht="12" customHeight="1" x14ac:dyDescent="0.25">
      <c r="Q54" t="s">
        <v>96</v>
      </c>
    </row>
    <row r="55" spans="17:17" ht="12" customHeight="1" x14ac:dyDescent="0.25">
      <c r="Q55" t="s">
        <v>97</v>
      </c>
    </row>
    <row r="56" spans="17:17" ht="12" customHeight="1" x14ac:dyDescent="0.25">
      <c r="Q56" t="s">
        <v>98</v>
      </c>
    </row>
    <row r="57" spans="17:17" ht="12" customHeight="1" x14ac:dyDescent="0.25">
      <c r="Q57" t="s">
        <v>99</v>
      </c>
    </row>
    <row r="58" spans="17:17" ht="12" customHeight="1" x14ac:dyDescent="0.25">
      <c r="Q58" t="s">
        <v>100</v>
      </c>
    </row>
    <row r="59" spans="17:17" ht="12" customHeight="1" x14ac:dyDescent="0.25">
      <c r="Q59" t="s">
        <v>101</v>
      </c>
    </row>
    <row r="60" spans="17:17" ht="12" customHeight="1" x14ac:dyDescent="0.25">
      <c r="Q60" s="105" t="s">
        <v>83</v>
      </c>
    </row>
    <row r="61" spans="17:17" ht="12" customHeight="1" x14ac:dyDescent="0.25">
      <c r="Q61" s="105" t="s">
        <v>78</v>
      </c>
    </row>
    <row r="62" spans="17:17" ht="12" customHeight="1" x14ac:dyDescent="0.25">
      <c r="Q62" t="s">
        <v>110</v>
      </c>
    </row>
    <row r="63" spans="17:17" ht="12" customHeight="1" x14ac:dyDescent="0.25">
      <c r="Q63" t="s">
        <v>111</v>
      </c>
    </row>
    <row r="64" spans="17:17" ht="12" customHeight="1" x14ac:dyDescent="0.25">
      <c r="Q64" t="s">
        <v>116</v>
      </c>
    </row>
    <row r="65" spans="17:17" ht="12" customHeight="1" x14ac:dyDescent="0.25">
      <c r="Q65" t="s">
        <v>117</v>
      </c>
    </row>
    <row r="66" spans="17:17" ht="12" customHeight="1" x14ac:dyDescent="0.25">
      <c r="Q66" t="s">
        <v>118</v>
      </c>
    </row>
    <row r="67" spans="17:17" ht="12" customHeight="1" x14ac:dyDescent="0.25">
      <c r="Q67" t="s">
        <v>121</v>
      </c>
    </row>
    <row r="68" spans="17:17" ht="12" customHeight="1" x14ac:dyDescent="0.25">
      <c r="Q68" t="s">
        <v>122</v>
      </c>
    </row>
    <row r="69" spans="17:17" ht="12" customHeight="1" x14ac:dyDescent="0.25">
      <c r="Q69" t="s">
        <v>124</v>
      </c>
    </row>
    <row r="70" spans="17:17" x14ac:dyDescent="0.25">
      <c r="Q70" t="s">
        <v>125</v>
      </c>
    </row>
    <row r="71" spans="17:17" ht="12" customHeight="1" x14ac:dyDescent="0.25">
      <c r="Q71" t="s">
        <v>144</v>
      </c>
    </row>
    <row r="72" spans="17:17" ht="12" customHeight="1" x14ac:dyDescent="0.25"/>
    <row r="73" spans="17:17" ht="12" customHeight="1" x14ac:dyDescent="0.25"/>
    <row r="74" spans="17:17" ht="12" customHeight="1" x14ac:dyDescent="0.25"/>
    <row r="75" spans="17:17" ht="12" customHeight="1" x14ac:dyDescent="0.25"/>
    <row r="76" spans="17:17" ht="12" customHeight="1" x14ac:dyDescent="0.25"/>
    <row r="77" spans="17:17" ht="12" customHeight="1" x14ac:dyDescent="0.25"/>
    <row r="78" spans="17:17" ht="12" customHeight="1" x14ac:dyDescent="0.25"/>
    <row r="79" spans="17:17" ht="12" customHeight="1" x14ac:dyDescent="0.25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09375" defaultRowHeight="13.2" x14ac:dyDescent="0.25"/>
  <cols>
    <col min="1" max="1" width="2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7.441406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" style="11" customWidth="1"/>
    <col min="24" max="24" width="2.4414062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B4" sqref="B4:V4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115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Mejju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84</v>
      </c>
      <c r="H25" s="5"/>
      <c r="I25" s="39">
        <v>0</v>
      </c>
      <c r="J25" s="5"/>
      <c r="K25" s="39">
        <v>0</v>
      </c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84</v>
      </c>
      <c r="T25" s="5"/>
      <c r="U25" s="39"/>
      <c r="V25" s="5"/>
      <c r="W25" s="43">
        <f t="shared" si="0"/>
        <v>84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84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84</v>
      </c>
      <c r="T45" s="43"/>
      <c r="U45" s="44">
        <f>SUM(U22:U43)</f>
        <v>0</v>
      </c>
      <c r="V45" s="43"/>
      <c r="W45" s="44">
        <f>SUM(W22:W43)</f>
        <v>84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"/>
      <c r="D52" s="156"/>
      <c r="E52" s="152"/>
      <c r="Q52" s="14"/>
      <c r="R52" s="14"/>
      <c r="S52" s="14"/>
      <c r="T52" s="14"/>
      <c r="U52" s="14"/>
      <c r="V52" s="14"/>
      <c r="W52" s="14"/>
    </row>
    <row r="53" spans="3:23" x14ac:dyDescent="0.25">
      <c r="C53" s="182"/>
      <c r="D53" s="171"/>
      <c r="E53" s="171"/>
      <c r="M53" s="5"/>
      <c r="N53" s="28" t="s">
        <v>35</v>
      </c>
      <c r="Q53" s="29"/>
      <c r="S53" s="11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2" workbookViewId="0">
      <selection activeCell="AE41" sqref="AE4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6640625" style="11" customWidth="1"/>
    <col min="8" max="8" width="1.33203125" style="11" customWidth="1"/>
    <col min="9" max="9" width="6.6640625" style="11" customWidth="1"/>
    <col min="10" max="10" width="1.33203125" style="11" customWidth="1"/>
    <col min="11" max="11" width="7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3320312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109375" style="11" customWidth="1"/>
    <col min="24" max="24" width="1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119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s="156" customFormat="1" ht="15.6" x14ac:dyDescent="0.3">
      <c r="B9" s="12" t="s">
        <v>39</v>
      </c>
      <c r="C9" s="12"/>
      <c r="D9" s="12"/>
      <c r="E9" s="12"/>
      <c r="G9" s="159"/>
      <c r="H9" s="137" t="str">
        <f>Kriminal!$H$6</f>
        <v>Mejju 2019</v>
      </c>
      <c r="I9" s="160"/>
      <c r="L9" s="159"/>
      <c r="M9" s="159"/>
      <c r="P9" s="159"/>
      <c r="Q9" s="159"/>
    </row>
    <row r="10" spans="2:22" ht="3.75" customHeight="1" x14ac:dyDescent="0.25"/>
    <row r="11" spans="2:22" ht="106.6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ref="W24:W39" si="0">IF(ISNUMBER(S24),S24,0)-IF(ISNUMBER(U24),U24,0)</f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136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SUM(G22:G43)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46" t="s">
        <v>160</v>
      </c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N21" sqref="N21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145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Mejju 2019</v>
      </c>
      <c r="I7" s="128"/>
      <c r="L7" s="5"/>
      <c r="M7" s="5"/>
      <c r="P7" s="5"/>
      <c r="Q7" s="5"/>
    </row>
    <row r="8" spans="2:24" ht="106.65" customHeight="1" x14ac:dyDescent="0.25">
      <c r="B8" s="173" t="s">
        <v>54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49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/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0</v>
      </c>
      <c r="T19" s="5"/>
      <c r="U19" s="38"/>
      <c r="V19" s="5"/>
      <c r="W19" s="43">
        <f>IF(ISNUMBER(S19),S19,0)-IF(ISNUMBER(U19),U19,0)</f>
        <v>0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>
        <v>2</v>
      </c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2</v>
      </c>
      <c r="T20" s="5"/>
      <c r="U20" s="39"/>
      <c r="V20" s="5"/>
      <c r="W20" s="43">
        <f t="shared" ref="W20:W35" si="0">IF(ISNUMBER(S20),S20,0)-IF(ISNUMBER(U20),U20,0)</f>
        <v>2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>
        <v>4</v>
      </c>
      <c r="H21" s="5"/>
      <c r="I21" s="39"/>
      <c r="J21" s="5"/>
      <c r="K21" s="39"/>
      <c r="L21" s="5"/>
      <c r="M21" s="39">
        <v>1</v>
      </c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3</v>
      </c>
      <c r="T21" s="5"/>
      <c r="U21" s="39"/>
      <c r="V21" s="5"/>
      <c r="W21" s="43">
        <f t="shared" si="0"/>
        <v>3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6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1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5</v>
      </c>
      <c r="T41" s="43"/>
      <c r="U41" s="44">
        <f>SUM(U18:U39)</f>
        <v>0</v>
      </c>
      <c r="V41" s="43"/>
      <c r="W41" s="44">
        <f>SUM(W18:W39)</f>
        <v>5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S47" s="11" t="s">
        <v>132</v>
      </c>
      <c r="U47" s="29" t="s">
        <v>132</v>
      </c>
    </row>
    <row r="48" spans="2:24" x14ac:dyDescent="0.25">
      <c r="C48" s="146"/>
      <c r="D48" s="183"/>
      <c r="E48" s="184"/>
      <c r="T48" s="15" t="s">
        <v>8</v>
      </c>
    </row>
    <row r="49" spans="3:23" x14ac:dyDescent="0.25">
      <c r="C49" s="171"/>
      <c r="D49" s="171"/>
      <c r="E49" s="171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abSelected="1" topLeftCell="A2" workbookViewId="0">
      <selection activeCell="B7" sqref="B7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33203125" style="11" customWidth="1"/>
    <col min="7" max="7" width="5.6640625" style="11" customWidth="1"/>
    <col min="8" max="8" width="1.33203125" style="11" customWidth="1"/>
    <col min="9" max="9" width="6" style="11" customWidth="1"/>
    <col min="10" max="10" width="1.33203125" style="11" customWidth="1"/>
    <col min="11" max="11" width="6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33203125" style="11" customWidth="1"/>
    <col min="19" max="19" width="5.44140625" style="11" customWidth="1"/>
    <col min="20" max="20" width="1.33203125" style="11" customWidth="1"/>
    <col min="21" max="21" width="5.109375" style="11" customWidth="1"/>
    <col min="22" max="22" width="1.109375" style="11" customWidth="1"/>
    <col min="23" max="23" width="5.44140625" style="11" customWidth="1"/>
    <col min="24" max="24" width="1.33203125" style="11" customWidth="1"/>
    <col min="25" max="16384" width="9.109375" style="11"/>
  </cols>
  <sheetData>
    <row r="1" spans="2:24" hidden="1" x14ac:dyDescent="0.25"/>
    <row r="2" spans="2:24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4" ht="6" customHeight="1" x14ac:dyDescent="0.25"/>
    <row r="4" spans="2:24" ht="15.75" customHeight="1" x14ac:dyDescent="0.3">
      <c r="B4" s="172" t="s">
        <v>161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4" ht="12" hidden="1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4" hidden="1" x14ac:dyDescent="0.25"/>
    <row r="7" spans="2:24" ht="15.6" x14ac:dyDescent="0.3">
      <c r="B7" s="12" t="s">
        <v>39</v>
      </c>
      <c r="C7" s="12"/>
      <c r="D7" s="12"/>
      <c r="E7" s="12"/>
      <c r="G7" s="5"/>
      <c r="H7" s="137" t="str">
        <f>Kriminal!$H$6</f>
        <v>Mejju 2019</v>
      </c>
      <c r="I7" s="128"/>
      <c r="L7" s="5"/>
      <c r="M7" s="5"/>
      <c r="P7" s="5"/>
      <c r="Q7" s="5"/>
    </row>
    <row r="8" spans="2:24" ht="106.65" customHeight="1" x14ac:dyDescent="0.25">
      <c r="B8" s="173" t="s">
        <v>54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</row>
    <row r="9" spans="2:24" ht="6.75" hidden="1" customHeight="1" x14ac:dyDescent="0.25"/>
    <row r="10" spans="2:24" ht="10.5" customHeight="1" x14ac:dyDescent="0.25">
      <c r="B10" s="175" t="s">
        <v>49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2:24" ht="41.25" customHeight="1" x14ac:dyDescent="0.25">
      <c r="O11" s="14"/>
      <c r="P11" s="14"/>
      <c r="Q11" s="14"/>
      <c r="R11" s="14"/>
      <c r="S11" s="14"/>
      <c r="T11" s="14"/>
      <c r="U11" s="14"/>
    </row>
    <row r="12" spans="2:24" ht="12.9" customHeight="1" x14ac:dyDescent="0.25">
      <c r="R12" s="15" t="s">
        <v>55</v>
      </c>
    </row>
    <row r="13" spans="2:24" ht="10.5" customHeight="1" x14ac:dyDescent="0.25"/>
    <row r="14" spans="2:24" ht="12.9" customHeight="1" x14ac:dyDescent="0.25">
      <c r="B14" s="16"/>
      <c r="C14" s="17"/>
      <c r="D14" s="17"/>
      <c r="E14" s="17"/>
      <c r="F14" s="17"/>
      <c r="G14" s="138" t="s">
        <v>4</v>
      </c>
      <c r="H14" s="18"/>
      <c r="I14" s="18" t="s">
        <v>2</v>
      </c>
      <c r="J14" s="18"/>
      <c r="K14" s="18" t="s">
        <v>107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8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3">
      <c r="B15" s="20"/>
      <c r="C15" s="21"/>
      <c r="D15" s="21"/>
      <c r="E15" s="21"/>
      <c r="F15" s="21"/>
      <c r="G15" s="22"/>
      <c r="H15" s="22"/>
      <c r="I15" s="22"/>
      <c r="J15" s="114" t="s">
        <v>108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5"/>
    <row r="17" spans="2:24" ht="3.75" customHeight="1" x14ac:dyDescent="0.25"/>
    <row r="18" spans="2:24" x14ac:dyDescent="0.2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5">
      <c r="B19" s="24"/>
      <c r="C19" s="25">
        <v>1</v>
      </c>
      <c r="D19" s="25" t="s">
        <v>26</v>
      </c>
      <c r="E19" s="25"/>
      <c r="F19" s="5"/>
      <c r="G19" s="115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5">
      <c r="B20" s="24"/>
      <c r="C20" s="25">
        <v>2</v>
      </c>
      <c r="D20" s="25" t="s">
        <v>27</v>
      </c>
      <c r="E20" s="25"/>
      <c r="F20" s="5"/>
      <c r="G20" s="115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5">
      <c r="B21" s="24"/>
      <c r="C21" s="25">
        <v>3</v>
      </c>
      <c r="D21" s="25" t="s">
        <v>13</v>
      </c>
      <c r="E21" s="25"/>
      <c r="F21" s="5"/>
      <c r="G21" s="115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5">
      <c r="B22" s="24"/>
      <c r="C22" s="25">
        <v>4</v>
      </c>
      <c r="D22" s="25" t="s">
        <v>6</v>
      </c>
      <c r="E22" s="25"/>
      <c r="F22" s="5"/>
      <c r="G22" s="115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5">
      <c r="B23" s="24"/>
      <c r="C23" s="25">
        <v>5</v>
      </c>
      <c r="D23" s="25" t="s">
        <v>53</v>
      </c>
      <c r="E23" s="25"/>
      <c r="F23" s="5"/>
      <c r="G23" s="115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5">
      <c r="B24" s="24"/>
      <c r="C24" s="25">
        <v>6</v>
      </c>
      <c r="D24" s="25" t="s">
        <v>28</v>
      </c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5">
      <c r="B25" s="24"/>
      <c r="C25" s="25">
        <v>7</v>
      </c>
      <c r="D25" s="25" t="s">
        <v>7</v>
      </c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5">
      <c r="B26" s="24"/>
      <c r="C26" s="25">
        <v>8</v>
      </c>
      <c r="D26" s="25" t="s">
        <v>29</v>
      </c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5">
      <c r="B27" s="24"/>
      <c r="C27" s="25">
        <v>9</v>
      </c>
      <c r="D27" s="25" t="s">
        <v>30</v>
      </c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5">
      <c r="B28" s="24"/>
      <c r="C28" s="25">
        <v>10</v>
      </c>
      <c r="D28" s="25" t="s">
        <v>31</v>
      </c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5">
      <c r="B29" s="24"/>
      <c r="C29" s="25">
        <v>11</v>
      </c>
      <c r="D29" s="25" t="s">
        <v>32</v>
      </c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5">
      <c r="B30" s="24"/>
      <c r="C30" s="25">
        <v>12</v>
      </c>
      <c r="D30" s="25" t="s">
        <v>33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5">
      <c r="B31" s="24"/>
      <c r="C31" s="25">
        <v>13</v>
      </c>
      <c r="D31" s="25" t="s">
        <v>34</v>
      </c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5">
      <c r="B32" s="24"/>
      <c r="C32" s="25">
        <v>14</v>
      </c>
      <c r="D32" s="25" t="s">
        <v>14</v>
      </c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5">
      <c r="B33" s="24"/>
      <c r="C33" s="25">
        <v>15</v>
      </c>
      <c r="D33" s="25" t="s">
        <v>50</v>
      </c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5">
      <c r="B34" s="24"/>
      <c r="C34" s="25">
        <v>16</v>
      </c>
      <c r="D34" s="25" t="s">
        <v>51</v>
      </c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5">
      <c r="B35" s="24"/>
      <c r="C35" s="25">
        <v>17</v>
      </c>
      <c r="D35" s="25" t="s">
        <v>52</v>
      </c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5">
      <c r="B36" s="24"/>
      <c r="C36" s="25">
        <v>18</v>
      </c>
      <c r="D36" s="25" t="s">
        <v>103</v>
      </c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5">
      <c r="B37" s="24"/>
      <c r="C37" s="25">
        <v>19</v>
      </c>
      <c r="D37" s="25" t="s">
        <v>104</v>
      </c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5">
      <c r="B38" s="24"/>
      <c r="C38" s="25">
        <v>20</v>
      </c>
      <c r="D38" s="25" t="s">
        <v>105</v>
      </c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136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5">
      <c r="B39" s="24"/>
      <c r="C39" s="25">
        <v>21</v>
      </c>
      <c r="D39" s="25" t="s">
        <v>106</v>
      </c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8" thickBot="1" x14ac:dyDescent="0.3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5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8" thickBot="1" x14ac:dyDescent="0.3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5">
      <c r="Q45" s="29"/>
    </row>
    <row r="46" spans="2:24" x14ac:dyDescent="0.25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5">
      <c r="N47" s="28"/>
      <c r="U47" s="29" t="s">
        <v>132</v>
      </c>
    </row>
    <row r="48" spans="2:24" x14ac:dyDescent="0.25">
      <c r="C48" s="146"/>
      <c r="D48" s="183"/>
      <c r="E48" s="184"/>
      <c r="T48" s="15" t="s">
        <v>8</v>
      </c>
    </row>
    <row r="49" spans="3:23" x14ac:dyDescent="0.25">
      <c r="C49" s="171"/>
      <c r="D49" s="171"/>
      <c r="E49" s="171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5">
      <c r="C50" s="11" t="s">
        <v>148</v>
      </c>
      <c r="Q50" s="33"/>
      <c r="R50" s="5"/>
      <c r="S50" s="5"/>
      <c r="T50" s="5"/>
      <c r="U50" s="5"/>
      <c r="V50" s="5"/>
      <c r="W50" s="34"/>
    </row>
    <row r="51" spans="3:23" x14ac:dyDescent="0.25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5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3.2" x14ac:dyDescent="0.25"/>
  <sheetData>
    <row r="1" spans="1:1" x14ac:dyDescent="0.25">
      <c r="A1" t="s">
        <v>135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3.88671875" bestFit="1" customWidth="1"/>
    <col min="9" max="9" width="6.6640625" bestFit="1" customWidth="1"/>
    <col min="10" max="11" width="0.33203125" customWidth="1"/>
    <col min="12" max="13" width="0.5546875" hidden="1" customWidth="1"/>
    <col min="14" max="14" width="0.6640625" hidden="1" customWidth="1"/>
    <col min="15" max="15" width="0.44140625" hidden="1" customWidth="1"/>
    <col min="16" max="16" width="5.66406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9" customHeight="1" x14ac:dyDescent="0.25">
      <c r="A4" s="168" t="s">
        <v>152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153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Mejju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154</v>
      </c>
    </row>
    <row r="8" spans="1:20" ht="12.9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71" t="s">
        <v>138</v>
      </c>
      <c r="F9" s="71" t="s">
        <v>141</v>
      </c>
      <c r="G9" s="71" t="s">
        <v>146</v>
      </c>
      <c r="H9" s="71" t="s">
        <v>142</v>
      </c>
      <c r="I9" s="71" t="s">
        <v>149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(Ghawdex)'!$I$23:$I$43)</f>
        <v>0</v>
      </c>
      <c r="D10" s="77">
        <f>SUMIF('Sultana B. (Ghawdex)'!$D$23:$D$43,B10,'Sultana B. (Ghawdex)'!$I$23:$I$43)</f>
        <v>0</v>
      </c>
      <c r="E10" s="77">
        <f>SUMIF('Mifsud J (Ghawdex)'!$D$23:$D$43,B10,'Mifsud J (Ghawdex)'!$I$23:$I$43)</f>
        <v>3</v>
      </c>
      <c r="F10" s="77">
        <f>SUMIF('Camilleri N. (Ghawdex)'!$D$23:$D$43,B10,'Camilleri N. (Ghawdex)'!$I$23:$I$43)</f>
        <v>0</v>
      </c>
      <c r="G10" s="83">
        <f>SUMIF('Vella M. (Ghawdex)'!$D$19:$D$39,B10,'Vella M. (Ghawdex)'!$I$19:$I$39)</f>
        <v>0</v>
      </c>
      <c r="H10" s="77">
        <f>SUMIF('Demicoli J.(Ghawdex)'!$D$23:$D$43,B10,'Demicoli J.(Ghawdex)'!$I$23:$I$43)</f>
        <v>0</v>
      </c>
      <c r="I10" s="77">
        <f>SUMIF('Galea C. (Ghawdex)'!$D$19:$D$39,B10,'Galea C. (Ghawdex)'!$I$19:$I$39)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3</v>
      </c>
      <c r="Q10" s="79">
        <f t="shared" ref="Q10:Q26" si="1">P10/$P$31</f>
        <v>6.8181818181818177E-2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(Ghawdex)'!$I$23:$I$43)</f>
        <v>3</v>
      </c>
      <c r="D11" s="83">
        <f>SUMIF('Sultana B. (Ghawdex)'!$D$23:$D$43,B11,'Sultana B. (Ghawdex)'!$I$23:$I$43)</f>
        <v>3</v>
      </c>
      <c r="E11" s="83">
        <f>SUMIF('Mifsud J (Ghawdex)'!$D$23:$D$43,B11,'Mifsud J (Ghawdex)'!$I$23:$I$43)</f>
        <v>4</v>
      </c>
      <c r="F11" s="83">
        <f>SUMIF('Camilleri N. (Ghawdex)'!$D$23:$D$43,B11,'Camilleri N. (Ghawdex)'!$I$23:$I$43)</f>
        <v>0</v>
      </c>
      <c r="G11" s="83">
        <f>SUMIF('Vella M. (Ghawdex)'!$D$19:$D$39,B11,'Vella M. (Ghawdex)'!$I$19:$I$39)</f>
        <v>0</v>
      </c>
      <c r="H11" s="83">
        <f>SUMIF('Demicoli J.(Ghawdex)'!$D$23:$D$43,B11,'Demicoli J.(Ghawdex)'!$I$23:$I$43)</f>
        <v>0</v>
      </c>
      <c r="I11" s="83">
        <f>SUMIF('Galea C. (Ghawdex)'!$D$19:$D$39,B11,'Galea C. (Ghawdex)'!$I$19:$I$39)</f>
        <v>0</v>
      </c>
      <c r="J11" s="83"/>
      <c r="K11" s="83"/>
      <c r="L11" s="83"/>
      <c r="M11" s="83"/>
      <c r="N11" s="83"/>
      <c r="O11" s="83"/>
      <c r="P11" s="84">
        <f t="shared" si="0"/>
        <v>10</v>
      </c>
      <c r="Q11" s="85">
        <f t="shared" si="1"/>
        <v>0.22727272727272727</v>
      </c>
      <c r="R11" s="86"/>
      <c r="S11" s="87"/>
    </row>
    <row r="12" spans="1:20" ht="15.75" customHeight="1" x14ac:dyDescent="0.25">
      <c r="B12" s="88" t="s">
        <v>13</v>
      </c>
      <c r="C12" s="83">
        <f>SUMIF('Coppini P. (Ghawdex)'!$D$23:$D$43,B12,'Coppini P. (Ghawdex)'!$I$23:$I$43)</f>
        <v>3</v>
      </c>
      <c r="D12" s="89">
        <f>SUMIF('Sultana B. (Ghawdex)'!$D$23:$D$43,B12,'Sultana B. (Ghawdex)'!$I$23:$I$43)</f>
        <v>1</v>
      </c>
      <c r="E12" s="89">
        <f>SUMIF('Mifsud J (Ghawdex)'!$D$23:$D$43,B12,'Mifsud J (Ghawdex)'!$I$23:$I$43)</f>
        <v>0</v>
      </c>
      <c r="F12" s="89">
        <f>SUMIF('Camilleri N. (Ghawdex)'!$D$23:$D$43,B12,'Camilleri N. (Ghawdex)'!$I$23:$I$43)</f>
        <v>0</v>
      </c>
      <c r="G12" s="83">
        <f>SUMIF('Vella M. (Ghawdex)'!$D$19:$D$39,B12,'Vella M. (Ghawdex)'!$I$19:$I$39)</f>
        <v>0</v>
      </c>
      <c r="H12" s="89">
        <f>SUMIF('Demicoli J.(Ghawdex)'!$D$23:$D$43,B12,'Demicoli J.(Ghawdex)'!$I$23:$I$43)</f>
        <v>0</v>
      </c>
      <c r="I12" s="89">
        <f>SUMIF('Galea C. (Ghawdex)'!$D$19:$D$39,B12,'Galea C. (Ghawdex)'!$I$19:$I$39)</f>
        <v>0</v>
      </c>
      <c r="J12" s="89"/>
      <c r="K12" s="89"/>
      <c r="L12" s="89"/>
      <c r="M12" s="89"/>
      <c r="N12" s="89"/>
      <c r="O12" s="89"/>
      <c r="P12" s="90">
        <f t="shared" si="0"/>
        <v>4</v>
      </c>
      <c r="Q12" s="91">
        <f t="shared" si="1"/>
        <v>9.0909090909090912E-2</v>
      </c>
      <c r="R12" s="92">
        <f>SUM(P10:P12)</f>
        <v>17</v>
      </c>
      <c r="S12" s="93">
        <f>R12/$P$31</f>
        <v>0.38636363636363635</v>
      </c>
    </row>
    <row r="13" spans="1:20" ht="15.75" customHeight="1" x14ac:dyDescent="0.25">
      <c r="B13" s="76" t="s">
        <v>6</v>
      </c>
      <c r="C13" s="77">
        <f>SUMIF('Coppini P. (Ghawdex)'!$D$23:$D$43,B13,'Coppini P. (Ghawdex)'!$I$23:$I$43)</f>
        <v>0</v>
      </c>
      <c r="D13" s="77">
        <f>SUMIF('Sultana B. (Ghawdex)'!$D$23:$D$43,B13,'Sultana B. (Ghawdex)'!$I$23:$I$43)</f>
        <v>0</v>
      </c>
      <c r="E13" s="77">
        <f>SUMIF('Mifsud J (Ghawdex)'!$D$23:$D$43,B13,'Mifsud J (Ghawdex)'!$I$23:$I$43)</f>
        <v>0</v>
      </c>
      <c r="F13" s="77">
        <f>SUMIF('Camilleri N. (Ghawdex)'!$D$23:$D$43,B13,'Camilleri N. (Ghawdex)'!$I$23:$I$43)</f>
        <v>0</v>
      </c>
      <c r="G13" s="77">
        <f>SUMIF('Vella M. (Ghawdex)'!$D$19:$D$39,B13,'Vella M. (Ghawdex)'!$I$19:$I$39)</f>
        <v>0</v>
      </c>
      <c r="H13" s="77">
        <f>SUMIF('Demicoli J.(Ghawdex)'!$D$23:$D$43,B13,'Demicoli J.(Ghawdex)'!$I$23:$I$43)</f>
        <v>0</v>
      </c>
      <c r="I13" s="77">
        <f>SUMIF('Galea C. (Ghawdex)'!$D$19:$D$39,B13,'Galea C. (Ghawdex)'!$I$19:$I$39)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(Ghawdex)'!$I$23:$I$43)</f>
        <v>0</v>
      </c>
      <c r="D14" s="83">
        <f>SUMIF('Sultana B. (Ghawdex)'!$D$23:$D$43,B14,'Sultana B. (Ghawdex)'!$I$23:$I$43)</f>
        <v>0</v>
      </c>
      <c r="E14" s="83">
        <f>SUMIF('Mifsud J (Ghawdex)'!$D$23:$D$43,B14,'Mifsud J (Ghawdex)'!$I$23:$I$43)</f>
        <v>0</v>
      </c>
      <c r="F14" s="83">
        <f>SUMIF('Camilleri N. (Ghawdex)'!$D$23:$D$43,B14,'Camilleri N. (Ghawdex)'!$I$23:$I$43)</f>
        <v>0</v>
      </c>
      <c r="G14" s="83">
        <f>SUMIF('Vella M. (Ghawdex)'!$D$19:$D$39,B14,'Vella M. (Ghawdex)'!$I$19:$I$39)</f>
        <v>0</v>
      </c>
      <c r="H14" s="83">
        <f>SUMIF('Demicoli J.(Ghawdex)'!$D$23:$D$43,B14,'Demicoli J.(Ghawdex)'!$I$23:$I$43)</f>
        <v>0</v>
      </c>
      <c r="I14" s="83">
        <f>SUMIF('Galea C. (Ghawdex)'!$D$19:$D$39,B14,'Galea C. (Ghawdex)'!$I$19:$I$39)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(Ghawdex)'!$I$23:$I$43)</f>
        <v>0</v>
      </c>
      <c r="D15" s="89">
        <f>SUMIF('Sultana B. (Ghawdex)'!$D$23:$D$43,B15,'Sultana B. (Ghawdex)'!$I$23:$I$43)</f>
        <v>0</v>
      </c>
      <c r="E15" s="89">
        <f>SUMIF('Mifsud J (Ghawdex)'!$D$23:$D$43,B15,'Mifsud J (Ghawdex)'!$I$23:$I$43)</f>
        <v>0</v>
      </c>
      <c r="F15" s="89">
        <f>SUMIF('Camilleri N. (Ghawdex)'!$D$23:$D$43,B15,'Camilleri N. (Ghawdex)'!$I$23:$I$43)</f>
        <v>0</v>
      </c>
      <c r="G15" s="83">
        <f>SUMIF('Vella M. (Ghawdex)'!$D$19:$D$39,B15,'Vella M. (Ghawdex)'!$I$19:$I$39)</f>
        <v>0</v>
      </c>
      <c r="H15" s="89">
        <f>SUMIF('Demicoli J.(Ghawdex)'!$D$23:$D$43,B15,'Demicoli J.(Ghawdex)'!$I$23:$I$43)</f>
        <v>0</v>
      </c>
      <c r="I15" s="89">
        <f>SUMIF('Galea C. (Ghawdex)'!$D$19:$D$39,B15,'Galea C. (Ghawdex)'!$I$19:$I$39)</f>
        <v>0</v>
      </c>
      <c r="J15" s="89"/>
      <c r="K15" s="89"/>
      <c r="L15" s="89"/>
      <c r="M15" s="89"/>
      <c r="N15" s="89"/>
      <c r="O15" s="89"/>
      <c r="P15" s="90">
        <f t="shared" si="0"/>
        <v>0</v>
      </c>
      <c r="Q15" s="91">
        <f t="shared" si="1"/>
        <v>0</v>
      </c>
      <c r="R15" s="92">
        <f>SUM(P13:P15)</f>
        <v>0</v>
      </c>
      <c r="S15" s="93">
        <f>R15/$P$31</f>
        <v>0</v>
      </c>
    </row>
    <row r="16" spans="1:20" ht="15.75" customHeight="1" x14ac:dyDescent="0.25">
      <c r="B16" s="76" t="s">
        <v>7</v>
      </c>
      <c r="C16" s="77">
        <f>SUMIF('Coppini P. (Ghawdex)'!$D$23:$D$43,B16,'Coppini P. (Ghawdex)'!$I$23:$I$43)</f>
        <v>0</v>
      </c>
      <c r="D16" s="77">
        <f>SUMIF('Sultana B. (Ghawdex)'!$D$23:$D$43,B16,'Sultana B. (Ghawdex)'!$I$23:$I$43)</f>
        <v>0</v>
      </c>
      <c r="E16" s="77">
        <f>SUMIF('Mifsud J (Ghawdex)'!$D$23:$D$43,B16,'Mifsud J (Ghawdex)'!$I$23:$I$43)</f>
        <v>0</v>
      </c>
      <c r="F16" s="77">
        <f>SUMIF('Camilleri N. (Ghawdex)'!$D$23:$D$43,B16,'Camilleri N. (Ghawdex)'!$I$23:$I$43)</f>
        <v>0</v>
      </c>
      <c r="G16" s="77">
        <f>SUMIF('Vella M. (Ghawdex)'!$D$19:$D$39,B16,'Vella M. (Ghawdex)'!$I$19:$I$39)</f>
        <v>0</v>
      </c>
      <c r="H16" s="77">
        <f>SUMIF('Demicoli J.(Ghawdex)'!$D$23:$D$43,B16,'Demicoli J.(Ghawdex)'!$I$23:$I$43)</f>
        <v>0</v>
      </c>
      <c r="I16" s="77">
        <f>SUMIF('Galea C. (Ghawdex)'!$D$19:$D$39,B16,'Galea C. (Ghawdex)'!$I$19:$I$39)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(Ghawdex)'!$I$23:$I$43)</f>
        <v>0</v>
      </c>
      <c r="D17" s="83">
        <f>SUMIF('Sultana B. (Ghawdex)'!$D$23:$D$43,B17,'Sultana B. (Ghawdex)'!$I$23:$I$43)</f>
        <v>0</v>
      </c>
      <c r="E17" s="83">
        <f>SUMIF('Mifsud J (Ghawdex)'!$D$23:$D$43,B17,'Mifsud J (Ghawdex)'!$I$23:$I$43)</f>
        <v>0</v>
      </c>
      <c r="F17" s="83">
        <f>SUMIF('Camilleri N. (Ghawdex)'!$D$23:$D$43,B17,'Camilleri N. (Ghawdex)'!$I$23:$I$43)</f>
        <v>0</v>
      </c>
      <c r="G17" s="83">
        <f>SUMIF('Vella M. (Ghawdex)'!$D$19:$D$39,B17,'Vella M. (Ghawdex)'!$I$19:$I$39)</f>
        <v>0</v>
      </c>
      <c r="H17" s="83">
        <f>SUMIF('Demicoli J.(Ghawdex)'!$D$23:$D$43,B17,'Demicoli J.(Ghawdex)'!$I$23:$I$43)</f>
        <v>0</v>
      </c>
      <c r="I17" s="83">
        <f>SUMIF('Galea C. (Ghawdex)'!$D$19:$D$39,B17,'Galea C. (Ghawdex)'!$I$19:$I$39)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(Ghawdex)'!$I$23:$I$43)</f>
        <v>0</v>
      </c>
      <c r="D18" s="83">
        <f>SUMIF('Sultana B. (Ghawdex)'!$D$23:$D$43,B18,'Sultana B. (Ghawdex)'!$I$23:$I$43)</f>
        <v>0</v>
      </c>
      <c r="E18" s="83">
        <f>SUMIF('Mifsud J (Ghawdex)'!$D$23:$D$43,B18,'Mifsud J (Ghawdex)'!$I$23:$I$43)</f>
        <v>0</v>
      </c>
      <c r="F18" s="83">
        <f>SUMIF('Camilleri N. (Ghawdex)'!$D$23:$D$43,B18,'Camilleri N. (Ghawdex)'!$I$23:$I$43)</f>
        <v>0</v>
      </c>
      <c r="G18" s="83">
        <f>SUMIF('Vella M. (Ghawdex)'!$D$19:$D$39,B18,'Vella M. (Ghawdex)'!$I$19:$I$39)</f>
        <v>0</v>
      </c>
      <c r="H18" s="83">
        <f>SUMIF('Demicoli J.(Ghawdex)'!$D$23:$D$43,B18,'Demicoli J.(Ghawdex)'!$I$23:$I$43)</f>
        <v>0</v>
      </c>
      <c r="I18" s="83">
        <f>SUMIF('Galea C. (Ghawdex)'!$D$19:$D$39,B18,'Galea C. (Ghawdex)'!$I$19:$I$39)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(Ghawdex)'!$I$23:$I$43)</f>
        <v>0</v>
      </c>
      <c r="D19" s="83">
        <f>SUMIF('Sultana B. (Ghawdex)'!$D$23:$D$43,B19,'Sultana B. (Ghawdex)'!$I$23:$I$43)</f>
        <v>0</v>
      </c>
      <c r="E19" s="83">
        <f>SUMIF('Mifsud J (Ghawdex)'!$D$23:$D$43,B19,'Mifsud J (Ghawdex)'!$I$23:$I$43)</f>
        <v>0</v>
      </c>
      <c r="F19" s="83">
        <f>SUMIF('Camilleri N. (Ghawdex)'!$D$23:$D$43,B19,'Camilleri N. (Ghawdex)'!$I$23:$I$43)</f>
        <v>0</v>
      </c>
      <c r="G19" s="83">
        <f>SUMIF('Vella M. (Ghawdex)'!$D$19:$D$39,B19,'Vella M. (Ghawdex)'!$I$19:$I$39)</f>
        <v>0</v>
      </c>
      <c r="H19" s="83">
        <f>SUMIF('Demicoli J.(Ghawdex)'!$D$23:$D$43,B19,'Demicoli J.(Ghawdex)'!$I$23:$I$43)</f>
        <v>0</v>
      </c>
      <c r="I19" s="83">
        <f>SUMIF('Galea C. (Ghawdex)'!$D$19:$D$39,B19,'Galea C. (Ghawdex)'!$I$19:$I$39)</f>
        <v>0</v>
      </c>
      <c r="J19" s="83"/>
      <c r="K19" s="83"/>
      <c r="L19" s="83"/>
      <c r="M19" s="83"/>
      <c r="N19" s="83"/>
      <c r="O19" s="83"/>
      <c r="P19" s="84">
        <f t="shared" si="0"/>
        <v>0</v>
      </c>
      <c r="Q19" s="85">
        <f t="shared" si="1"/>
        <v>0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(Ghawdex)'!$I$23:$I$43)</f>
        <v>0</v>
      </c>
      <c r="D20" s="89">
        <f>SUMIF('Sultana B. (Ghawdex)'!$D$23:$D$43,B20,'Sultana B. (Ghawdex)'!$I$23:$I$43)</f>
        <v>0</v>
      </c>
      <c r="E20" s="89">
        <f>SUMIF('Mifsud J (Ghawdex)'!$D$23:$D$43,B20,'Mifsud J (Ghawdex)'!$I$23:$I$43)</f>
        <v>0</v>
      </c>
      <c r="F20" s="89">
        <f>SUMIF('Camilleri N. (Ghawdex)'!$D$23:$D$43,B20,'Camilleri N. (Ghawdex)'!$I$23:$I$43)</f>
        <v>0</v>
      </c>
      <c r="G20" s="83">
        <f>SUMIF('Vella M. (Ghawdex)'!$D$19:$D$39,B20,'Vella M. (Ghawdex)'!$I$19:$I$39)</f>
        <v>0</v>
      </c>
      <c r="H20" s="89">
        <f>SUMIF('Demicoli J.(Ghawdex)'!$D$23:$D$43,B20,'Demicoli J.(Ghawdex)'!$I$23:$I$43)</f>
        <v>0</v>
      </c>
      <c r="I20" s="89">
        <f>SUMIF('Galea C. (Ghawdex)'!$D$19:$D$39,B20,'Galea C. (Ghawdex)'!$I$19:$I$39)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0</v>
      </c>
      <c r="S20" s="93">
        <f>R20/$P$31</f>
        <v>0</v>
      </c>
    </row>
    <row r="21" spans="2:19" ht="15.75" customHeight="1" x14ac:dyDescent="0.25">
      <c r="B21" s="76" t="s">
        <v>33</v>
      </c>
      <c r="C21" s="77">
        <f>SUMIF('Coppini P. (Ghawdex)'!$D$23:$D$43,B21,'Coppini P. (Ghawdex)'!$I$23:$I$43)</f>
        <v>0</v>
      </c>
      <c r="D21" s="77">
        <f>SUMIF('Sultana B. (Ghawdex)'!$D$23:$D$43,B21,'Sultana B. (Ghawdex)'!$I$23:$I$43)</f>
        <v>0</v>
      </c>
      <c r="E21" s="77">
        <f>SUMIF('Mifsud J (Ghawdex)'!$D$23:$D$43,B21,'Mifsud J (Ghawdex)'!$I$23:$I$43)</f>
        <v>8</v>
      </c>
      <c r="F21" s="77">
        <f>SUMIF('Camilleri N. (Ghawdex)'!$D$23:$D$43,B21,'Camilleri N. (Ghawdex)'!$I$23:$I$43)</f>
        <v>0</v>
      </c>
      <c r="G21" s="77">
        <f>SUMIF('Vella M. (Ghawdex)'!$D$19:$D$39,B21,'Vella M. (Ghawdex)'!$I$19:$I$39)</f>
        <v>0</v>
      </c>
      <c r="H21" s="77">
        <f>SUMIF('Demicoli J.(Ghawdex)'!$D$23:$D$43,B21,'Demicoli J.(Ghawdex)'!$I$23:$I$43)</f>
        <v>0</v>
      </c>
      <c r="I21" s="77">
        <f>SUMIF('Galea C. (Ghawdex)'!$D$19:$D$39,B21,'Galea C. (Ghawdex)'!$I$19:$I$39)</f>
        <v>0</v>
      </c>
      <c r="J21" s="77"/>
      <c r="K21" s="77"/>
      <c r="L21" s="77"/>
      <c r="M21" s="77"/>
      <c r="N21" s="77"/>
      <c r="O21" s="77"/>
      <c r="P21" s="78">
        <f t="shared" si="0"/>
        <v>8</v>
      </c>
      <c r="Q21" s="79">
        <f t="shared" si="1"/>
        <v>0.18181818181818182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(Ghawdex)'!$I$23:$I$43)</f>
        <v>0</v>
      </c>
      <c r="D22" s="89">
        <f>SUMIF('Sultana B. (Ghawdex)'!$D$23:$D$43,B22,'Sultana B. (Ghawdex)'!$I$23:$I$43)</f>
        <v>0</v>
      </c>
      <c r="E22" s="89">
        <f>SUMIF('Mifsud J (Ghawdex)'!$D$23:$D$43,B22,'Mifsud J (Ghawdex)'!$I$23:$I$43)</f>
        <v>0</v>
      </c>
      <c r="F22" s="89">
        <f>SUMIF('Camilleri N. (Ghawdex)'!$D$23:$D$43,B22,'Camilleri N. (Ghawdex)'!$I$23:$I$43)</f>
        <v>0</v>
      </c>
      <c r="G22" s="89">
        <f>SUMIF('Vella M. (Ghawdex)'!$D$19:$D$39,B22,'Vella M. (Ghawdex)'!$I$19:$I$39)</f>
        <v>0</v>
      </c>
      <c r="H22" s="89">
        <f>SUMIF('Demicoli J.(Ghawdex)'!$D$23:$D$43,B22,'Demicoli J.(Ghawdex)'!$I$23:$I$43)</f>
        <v>0</v>
      </c>
      <c r="I22" s="89">
        <f>SUMIF('Galea C. (Ghawdex)'!$D$19:$D$39,B22,'Galea C. (Ghawdex)'!$I$19:$I$39)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8</v>
      </c>
      <c r="S22" s="93">
        <f t="shared" ref="S22:S30" si="2">R22/$P$31</f>
        <v>0.18181818181818182</v>
      </c>
    </row>
    <row r="23" spans="2:19" ht="15.75" customHeight="1" x14ac:dyDescent="0.25">
      <c r="B23" s="76" t="s">
        <v>14</v>
      </c>
      <c r="C23" s="77">
        <f>SUMIF('Coppini P. (Ghawdex)'!$D$23:$D$43,B23,'Coppini P. (Ghawdex)'!$I$23:$I$43)</f>
        <v>0</v>
      </c>
      <c r="D23" s="77">
        <f>SUMIF('Sultana B. (Ghawdex)'!$D$23:$D$43,B23,'Sultana B. (Ghawdex)'!$I$23:$I$43)</f>
        <v>0</v>
      </c>
      <c r="E23" s="77">
        <f>SUMIF('Mifsud J (Ghawdex)'!$D$23:$D$43,B23,'Mifsud J (Ghawdex)'!$I$23:$I$43)</f>
        <v>19</v>
      </c>
      <c r="F23" s="77">
        <f>SUMIF('Camilleri N. (Ghawdex)'!$D$23:$D$43,B23,'Camilleri N. (Ghawdex)'!$I$23:$I$43)</f>
        <v>0</v>
      </c>
      <c r="G23" s="77">
        <f>SUMIF('Vella M. (Ghawdex)'!$D$19:$D$39,B23,'Vella M. (Ghawdex)'!$I$19:$I$39)</f>
        <v>0</v>
      </c>
      <c r="H23" s="77">
        <f>SUMIF('Demicoli J.(Ghawdex)'!$D$23:$D$43,B23,'Demicoli J.(Ghawdex)'!$I$23:$I$43)</f>
        <v>0</v>
      </c>
      <c r="I23" s="77">
        <f>SUMIF('Galea C. (Ghawdex)'!$D$19:$D$39,B23,'Galea C. (Ghawdex)'!$I$19:$I$39)</f>
        <v>0</v>
      </c>
      <c r="J23" s="77"/>
      <c r="K23" s="77"/>
      <c r="L23" s="77"/>
      <c r="M23" s="77"/>
      <c r="N23" s="77"/>
      <c r="O23" s="77"/>
      <c r="P23" s="78">
        <f t="shared" si="0"/>
        <v>19</v>
      </c>
      <c r="Q23" s="94">
        <f t="shared" si="1"/>
        <v>0.43181818181818182</v>
      </c>
      <c r="R23" s="95">
        <f t="shared" ref="R23:R30" si="3">SUM(P23)</f>
        <v>19</v>
      </c>
      <c r="S23" s="96">
        <f t="shared" si="2"/>
        <v>0.43181818181818182</v>
      </c>
    </row>
    <row r="24" spans="2:19" ht="15.75" customHeight="1" x14ac:dyDescent="0.25">
      <c r="B24" s="76" t="s">
        <v>50</v>
      </c>
      <c r="C24" s="77">
        <f>SUMIF('Coppini P. (Ghawdex)'!$D$23:$D$43,B24,'Coppini P. (Ghawdex)'!$I$23:$I$43)</f>
        <v>0</v>
      </c>
      <c r="D24" s="77">
        <f>SUMIF('Sultana B. (Ghawdex)'!$D$23:$D$43,B24,'Sultana B. (Ghawdex)'!$I$23:$I$43)</f>
        <v>0</v>
      </c>
      <c r="E24" s="77">
        <f>SUMIF('Mifsud J (Ghawdex)'!$D$23:$D$43,B24,'Mifsud J (Ghawdex)'!$I$23:$I$43)</f>
        <v>0</v>
      </c>
      <c r="F24" s="77">
        <f>SUMIF('Camilleri N. (Ghawdex)'!$D$23:$D$43,B24,'Camilleri N. (Ghawdex)'!$I$23:$I$43)</f>
        <v>0</v>
      </c>
      <c r="G24" s="77">
        <f>SUMIF('Vella M. (Ghawdex)'!$D$19:$D$39,B24,'Vella M. (Ghawdex)'!$I$19:$I$39)</f>
        <v>0</v>
      </c>
      <c r="H24" s="77">
        <f>SUMIF('Demicoli J.(Ghawdex)'!$D$23:$D$43,B24,'Demicoli J.(Ghawdex)'!$I$23:$I$43)</f>
        <v>0</v>
      </c>
      <c r="I24" s="77">
        <f>SUMIF('Galea C. (Ghawdex)'!$D$19:$D$39,B24,'Galea C. (Ghawdex)'!$I$19:$I$39)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(Ghawdex)'!$I$23:$I$43)</f>
        <v>0</v>
      </c>
      <c r="D25" s="77">
        <f>SUMIF('Sultana B. (Ghawdex)'!$D$23:$D$43,B25,'Sultana B. (Ghawdex)'!$I$23:$I$43)</f>
        <v>0</v>
      </c>
      <c r="E25" s="77">
        <f>SUMIF('Mifsud J (Ghawdex)'!$D$23:$D$43,B25,'Mifsud J (Ghawdex)'!$I$23:$I$43)</f>
        <v>0</v>
      </c>
      <c r="F25" s="77">
        <f>SUMIF('Camilleri N. (Ghawdex)'!$D$23:$D$43,B25,'Camilleri N. (Ghawdex)'!$I$23:$I$43)</f>
        <v>0</v>
      </c>
      <c r="G25" s="77">
        <f>SUMIF('Vella M. (Ghawdex)'!$D$19:$D$39,B25,'Vella M. (Ghawdex)'!$I$19:$I$39)</f>
        <v>0</v>
      </c>
      <c r="H25" s="77">
        <f>SUMIF('Demicoli J.(Ghawdex)'!$D$23:$D$43,B25,'Demicoli J.(Ghawdex)'!$I$23:$I$43)</f>
        <v>0</v>
      </c>
      <c r="I25" s="77">
        <f>SUMIF('Galea C. (Ghawdex)'!$D$19:$D$39,B25,'Galea C. (Ghawdex)'!$I$19:$I$39)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(Ghawdex)'!$I$23:$I$43)</f>
        <v>0</v>
      </c>
      <c r="D26" s="77">
        <f>SUMIF('Sultana B. (Ghawdex)'!$D$23:$D$43,B26,'Sultana B. (Ghawdex)'!$I$23:$I$43)</f>
        <v>0</v>
      </c>
      <c r="E26" s="77">
        <f>SUMIF('Mifsud J (Ghawdex)'!$D$23:$D$43,B26,'Mifsud J (Ghawdex)'!$I$23:$I$43)</f>
        <v>0</v>
      </c>
      <c r="F26" s="77">
        <f>SUMIF('Camilleri N. (Ghawdex)'!$D$23:$D$43,B26,'Camilleri N. (Ghawdex)'!$I$23:$I$43)</f>
        <v>0</v>
      </c>
      <c r="G26" s="77">
        <f>SUMIF('Vella M. (Ghawdex)'!$D$19:$D$39,B26,'Vella M. (Ghawdex)'!$I$19:$I$39)</f>
        <v>0</v>
      </c>
      <c r="H26" s="77">
        <f>SUMIF('Demicoli J.(Ghawdex)'!$D$23:$D$43,B26,'Demicoli J.(Ghawdex)'!$I$23:$I$43)</f>
        <v>0</v>
      </c>
      <c r="I26" s="77">
        <f>SUMIF('Galea C. (Ghawdex)'!$D$19:$D$39,B26,'Galea C. (Ghawdex)'!$I$19:$I$39)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(Ghawdex)'!$I$23:$I$43)</f>
        <v>0</v>
      </c>
      <c r="D27" s="77">
        <f>SUMIF('Sultana B. (Ghawdex)'!$D$23:$D$43,B27,'Sultana B. (Ghawdex)'!$I$23:$I$43)</f>
        <v>0</v>
      </c>
      <c r="E27" s="77">
        <f>SUMIF('Mifsud J (Ghawdex)'!$D$23:$D$43,B27,'Mifsud J (Ghawdex)'!$I$23:$I$43)</f>
        <v>0</v>
      </c>
      <c r="F27" s="77">
        <f>SUMIF('Camilleri N. (Ghawdex)'!$D$23:$D$43,B27,'Camilleri N. (Ghawdex)'!$I$23:$I$43)</f>
        <v>0</v>
      </c>
      <c r="G27" s="77">
        <f>SUMIF('Vella M. (Ghawdex)'!$D$19:$D$39,B27,'Vella M. (Ghawdex)'!$I$19:$I$39)</f>
        <v>0</v>
      </c>
      <c r="H27" s="77">
        <f>SUMIF('Demicoli J.(Ghawdex)'!$D$23:$D$43,B27,'Demicoli J.(Ghawdex)'!$I$23:$I$43)</f>
        <v>0</v>
      </c>
      <c r="I27" s="77">
        <f>SUMIF('Galea C. (Ghawdex)'!$D$19:$D$39,B27,'Galea C. (Ghawdex)'!$I$19:$I$39)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(Ghawdex)'!$I$23:$I$43)</f>
        <v>0</v>
      </c>
      <c r="D28" s="77">
        <f>SUMIF('Sultana B. (Ghawdex)'!$D$23:$D$43,B28,'Sultana B. (Ghawdex)'!$I$23:$I$43)</f>
        <v>0</v>
      </c>
      <c r="E28" s="77">
        <f>SUMIF('Mifsud J (Ghawdex)'!$D$23:$D$43,B28,'Mifsud J (Ghawdex)'!$I$23:$I$43)</f>
        <v>0</v>
      </c>
      <c r="F28" s="77">
        <f>SUMIF('Camilleri N. (Ghawdex)'!$D$23:$D$43,B28,'Camilleri N. (Ghawdex)'!$I$23:$I$43)</f>
        <v>0</v>
      </c>
      <c r="G28" s="77">
        <f>SUMIF('Vella M. (Ghawdex)'!$D$19:$D$39,B28,'Vella M. (Ghawdex)'!$I$19:$I$39)</f>
        <v>0</v>
      </c>
      <c r="H28" s="77">
        <f>SUMIF('Demicoli J.(Ghawdex)'!$D$23:$D$43,B28,'Demicoli J.(Ghawdex)'!$I$23:$I$43)</f>
        <v>0</v>
      </c>
      <c r="I28" s="77">
        <f>SUMIF('Galea C. (Ghawdex)'!$D$19:$D$39,B28,'Galea C. (Ghawdex)'!$I$19:$I$39)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(Ghawdex)'!$I$23:$I$43)</f>
        <v>0</v>
      </c>
      <c r="D29" s="77">
        <f>SUMIF('Sultana B. (Ghawdex)'!$D$23:$D$43,B29,'Sultana B. (Ghawdex)'!$I$23:$I$43)</f>
        <v>0</v>
      </c>
      <c r="E29" s="77">
        <f>SUMIF('Mifsud J (Ghawdex)'!$D$23:$D$43,B29,'Mifsud J (Ghawdex)'!$I$23:$I$43)</f>
        <v>0</v>
      </c>
      <c r="F29" s="77">
        <f>SUMIF('Camilleri N. (Ghawdex)'!$D$23:$D$43,B29,'Camilleri N. (Ghawdex)'!$I$23:$I$43)</f>
        <v>0</v>
      </c>
      <c r="G29" s="77">
        <f>SUMIF('Vella M. (Ghawdex)'!$D$19:$D$39,B29,'Vella M. (Ghawdex)'!$I$19:$I$39)</f>
        <v>0</v>
      </c>
      <c r="H29" s="77">
        <f>SUMIF('Demicoli J.(Ghawdex)'!$D$23:$D$43,B29,'Demicoli J.(Ghawdex)'!$I$23:$I$43)</f>
        <v>0</v>
      </c>
      <c r="I29" s="77">
        <f>SUMIF('Galea C. (Ghawdex)'!$D$19:$D$39,B29,'Galea C. (Ghawdex)'!$I$19:$I$39)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(Ghawdex)'!$I$23:$I$43)</f>
        <v>0</v>
      </c>
      <c r="D30" s="77">
        <f>SUMIF('Sultana B. (Ghawdex)'!$D$23:$D$43,B30,'Sultana B. (Ghawdex)'!$I$23:$I$43)</f>
        <v>0</v>
      </c>
      <c r="E30" s="77">
        <f>SUMIF('Mifsud J (Ghawdex)'!$D$23:$D$43,B30,'Mifsud J (Ghawdex)'!$I$23:$I$43)</f>
        <v>0</v>
      </c>
      <c r="F30" s="77">
        <f>SUMIF('Camilleri N. (Ghawdex)'!$D$23:$D$43,B30,'Camilleri N. (Ghawdex)'!$I$23:$I$43)</f>
        <v>0</v>
      </c>
      <c r="G30" s="77">
        <f>SUMIF('Vella M. (Ghawdex)'!$D$19:$D$39,B30,'Vella M. (Ghawdex)'!$I$19:$I$39)</f>
        <v>0</v>
      </c>
      <c r="H30" s="77">
        <f>SUMIF('Demicoli J.(Ghawdex)'!$D$23:$D$43,B30,'Demicoli J.(Ghawdex)'!$I$23:$I$43)</f>
        <v>0</v>
      </c>
      <c r="I30" s="77">
        <f>SUMIF('Galea C. (Ghawdex)'!$D$19:$D$39,B30,'Galea C. (Ghawdex)'!$I$19:$I$39)</f>
        <v>0</v>
      </c>
      <c r="J30" s="77"/>
      <c r="K30" s="77"/>
      <c r="L30" s="77"/>
      <c r="M30" s="77"/>
      <c r="N30" s="77"/>
      <c r="O30" s="77"/>
      <c r="P30" s="78">
        <f t="shared" si="0"/>
        <v>0</v>
      </c>
      <c r="Q30" s="94">
        <f>P30/$P$31</f>
        <v>0</v>
      </c>
      <c r="R30" s="95">
        <f t="shared" si="3"/>
        <v>0</v>
      </c>
      <c r="S30" s="96">
        <f t="shared" si="2"/>
        <v>0</v>
      </c>
    </row>
    <row r="31" spans="2:19" ht="13.5" customHeight="1" thickBot="1" x14ac:dyDescent="0.3">
      <c r="B31" s="97" t="s">
        <v>15</v>
      </c>
      <c r="C31" s="98">
        <f t="shared" ref="C31:H31" si="4">SUM(C10:C30)</f>
        <v>6</v>
      </c>
      <c r="D31" s="98">
        <f t="shared" si="4"/>
        <v>4</v>
      </c>
      <c r="E31" s="98">
        <f t="shared" si="4"/>
        <v>34</v>
      </c>
      <c r="F31" s="98">
        <f t="shared" si="4"/>
        <v>0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44</v>
      </c>
      <c r="Q31" s="9"/>
      <c r="R31" s="8"/>
      <c r="S31" s="10"/>
    </row>
    <row r="32" spans="2:19" ht="13.5" customHeight="1" thickBot="1" x14ac:dyDescent="0.3">
      <c r="C32" s="111">
        <f>C31/P31</f>
        <v>0.13636363636363635</v>
      </c>
      <c r="D32" s="112">
        <f>D31/P31</f>
        <v>9.0909090909090912E-2</v>
      </c>
      <c r="E32" s="112">
        <f>E31/P31</f>
        <v>0.77272727272727271</v>
      </c>
      <c r="F32" s="112">
        <f>F31/P31</f>
        <v>0</v>
      </c>
      <c r="G32" s="112">
        <f>G31/P31</f>
        <v>0</v>
      </c>
      <c r="H32" s="112">
        <f>H31/P31</f>
        <v>0</v>
      </c>
      <c r="I32" s="100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A6" sqref="A6:T6"/>
    </sheetView>
  </sheetViews>
  <sheetFormatPr defaultRowHeight="13.2" x14ac:dyDescent="0.25"/>
  <cols>
    <col min="2" max="2" width="19.109375" customWidth="1"/>
    <col min="3" max="7" width="10.44140625" customWidth="1"/>
    <col min="8" max="8" width="8.88671875" customWidth="1"/>
    <col min="9" max="9" width="10.33203125" customWidth="1"/>
    <col min="10" max="10" width="0.109375" hidden="1" customWidth="1"/>
    <col min="11" max="11" width="13.33203125" hidden="1" customWidth="1"/>
    <col min="12" max="12" width="8.33203125" hidden="1" customWidth="1"/>
    <col min="13" max="13" width="5.88671875" hidden="1" customWidth="1"/>
    <col min="14" max="14" width="7.33203125" hidden="1" customWidth="1"/>
    <col min="15" max="15" width="0.33203125" customWidth="1"/>
    <col min="16" max="16" width="5.33203125" customWidth="1"/>
    <col min="17" max="20" width="7.6640625" customWidth="1"/>
  </cols>
  <sheetData>
    <row r="1" spans="1:20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9" customHeight="1" x14ac:dyDescent="0.25">
      <c r="A4" s="168" t="s">
        <v>152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155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Mejju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" customHeight="1" x14ac:dyDescent="0.25">
      <c r="Q8" s="2"/>
    </row>
    <row r="9" spans="1:20" ht="96" customHeight="1" x14ac:dyDescent="0.25">
      <c r="C9" s="70" t="s">
        <v>139</v>
      </c>
      <c r="D9" s="71" t="s">
        <v>140</v>
      </c>
      <c r="E9" s="149" t="s">
        <v>147</v>
      </c>
      <c r="F9" s="71" t="s">
        <v>143</v>
      </c>
      <c r="G9" s="71" t="s">
        <v>141</v>
      </c>
      <c r="H9" s="71" t="s">
        <v>142</v>
      </c>
      <c r="I9" s="71" t="s">
        <v>150</v>
      </c>
      <c r="J9" s="71"/>
      <c r="K9" s="71"/>
      <c r="L9" s="71"/>
      <c r="M9" s="71"/>
      <c r="N9" s="71"/>
      <c r="O9" s="71"/>
      <c r="P9" s="72" t="s">
        <v>15</v>
      </c>
      <c r="Q9" s="73" t="s">
        <v>16</v>
      </c>
      <c r="R9" s="74" t="s">
        <v>17</v>
      </c>
      <c r="S9" s="75" t="s">
        <v>18</v>
      </c>
    </row>
    <row r="10" spans="1:20" ht="15.75" customHeight="1" x14ac:dyDescent="0.25">
      <c r="A10" s="47"/>
      <c r="B10" s="76" t="s">
        <v>26</v>
      </c>
      <c r="C10" s="77">
        <f>SUMIF('Coppini P. (Ghawdex)'!$D$23:$D$43,B10,'Coppini P. (Ghawdex)'!$M$23:$M$43)</f>
        <v>0</v>
      </c>
      <c r="D10" s="77">
        <f>SUMIF('Sultana B. (Ghawdex)'!$D$23:$D$43,B10,'Sultana B. (Ghawdex)'!$M$23:$M$43)</f>
        <v>0</v>
      </c>
      <c r="E10" s="77">
        <f>SUMIF('Vella M. (Ghawdex)'!$D$19:$D$39,B10,'Vella M. (Ghawdex)'!$M$19:$M$39)</f>
        <v>0</v>
      </c>
      <c r="F10" s="77">
        <f>SUMIF('Mifsud J (Ghawdex)'!$D$23:$D$43,B10,'Mifsud J (Ghawdex)'!$M$23:$M$43)</f>
        <v>3</v>
      </c>
      <c r="G10" s="77">
        <f>SUMIF('Camilleri N. (Ghawdex)'!$D$23:$D$43,B10,'Camilleri N. (Ghawdex)'!$M$23:$M$43)</f>
        <v>0</v>
      </c>
      <c r="H10" s="77">
        <f>SUMIF('Demicoli J.(Ghawdex)'!$D$23:$D$43,B10,'Demicoli J.(Ghawdex)'!$M$23:$M$43)</f>
        <v>0</v>
      </c>
      <c r="I10" s="77">
        <f>SUMIF('Galea C. (Ghawdex)'!$D$19:$D$39,B10,'Galea C. (Ghawdex)'!$M$19:$M$39)</f>
        <v>0</v>
      </c>
      <c r="J10" s="77"/>
      <c r="K10" s="77"/>
      <c r="L10" s="77"/>
      <c r="M10" s="77"/>
      <c r="N10" s="77"/>
      <c r="O10" s="77"/>
      <c r="P10" s="78">
        <f t="shared" ref="P10:P30" si="0">SUM(C10:O10)</f>
        <v>3</v>
      </c>
      <c r="Q10" s="79">
        <f t="shared" ref="Q10:Q26" si="1">P10/$P$31</f>
        <v>3.7974683544303799E-2</v>
      </c>
      <c r="R10" s="80"/>
      <c r="S10" s="81"/>
    </row>
    <row r="11" spans="1:20" ht="15.75" customHeight="1" x14ac:dyDescent="0.25">
      <c r="B11" s="82" t="s">
        <v>27</v>
      </c>
      <c r="C11" s="83">
        <f>SUMIF('Coppini P. (Ghawdex)'!$D$23:$D$43,B11,'Coppini P. (Ghawdex)'!$M$23:$M$43)</f>
        <v>0</v>
      </c>
      <c r="D11" s="83">
        <f>SUMIF('Sultana B. (Ghawdex)'!$D$23:$D$43,B11,'Sultana B. (Ghawdex)'!$M$23:$M$43)</f>
        <v>0</v>
      </c>
      <c r="E11" s="83">
        <f>SUMIF('Vella M. (Ghawdex)'!$D$19:$D$39,B11,'Vella M. (Ghawdex)'!$M$19:$M$39)</f>
        <v>0</v>
      </c>
      <c r="F11" s="83">
        <f>SUMIF('Mifsud J (Ghawdex)'!$D$23:$D$43,B11,'Mifsud J (Ghawdex)'!$M$23:$M$43)</f>
        <v>2</v>
      </c>
      <c r="G11" s="83">
        <f>SUMIF('Camilleri N. (Ghawdex)'!$D$23:$D$43,B11,'Camilleri N. (Ghawdex)'!$M$23:$M$43)</f>
        <v>0</v>
      </c>
      <c r="H11" s="83">
        <f>SUMIF('Demicoli J.(Ghawdex)'!$D$23:$D$43,B11,'Demicoli J.(Ghawdex)'!$M$23:$M$43)</f>
        <v>0</v>
      </c>
      <c r="I11" s="83">
        <f>SUMIF('Galea C. (Ghawdex)'!$D$19:$D$39,B11,'Galea C. (Ghawdex)'!$M$19:$M$39)</f>
        <v>0</v>
      </c>
      <c r="J11" s="83"/>
      <c r="K11" s="83"/>
      <c r="L11" s="83"/>
      <c r="M11" s="83"/>
      <c r="N11" s="83"/>
      <c r="O11" s="83"/>
      <c r="P11" s="84">
        <f t="shared" si="0"/>
        <v>2</v>
      </c>
      <c r="Q11" s="85">
        <f t="shared" si="1"/>
        <v>2.5316455696202531E-2</v>
      </c>
      <c r="R11" s="86"/>
      <c r="S11" s="87"/>
    </row>
    <row r="12" spans="1:20" ht="15.75" customHeight="1" x14ac:dyDescent="0.25">
      <c r="B12" s="88" t="s">
        <v>13</v>
      </c>
      <c r="C12" s="89">
        <f>SUMIF('Coppini P. (Ghawdex)'!$D$23:$D$43,B12,'Coppini P. (Ghawdex)'!$M$23:$M$43)</f>
        <v>5</v>
      </c>
      <c r="D12" s="89">
        <f>SUMIF('Sultana B. (Ghawdex)'!$D$23:$D$43,B12,'Sultana B. (Ghawdex)'!$M$23:$M$43)</f>
        <v>0</v>
      </c>
      <c r="E12" s="83">
        <f>SUMIF('Vella M. (Ghawdex)'!$D$19:$D$39,B12,'Vella M. (Ghawdex)'!$M$19:$M$39)</f>
        <v>1</v>
      </c>
      <c r="F12" s="89">
        <f>SUMIF('Mifsud J (Ghawdex)'!$D$23:$D$43,B12,'Mifsud J (Ghawdex)'!$M$23:$M$43)</f>
        <v>0</v>
      </c>
      <c r="G12" s="89">
        <f>SUMIF('Camilleri N. (Ghawdex)'!$D$23:$D$43,B12,'Camilleri N. (Ghawdex)'!$M$23:$M$43)</f>
        <v>0</v>
      </c>
      <c r="H12" s="89">
        <f>SUMIF('Demicoli J.(Ghawdex)'!$D$23:$D$43,B12,'Demicoli J.(Ghawdex)'!$M$23:$M$43)</f>
        <v>0</v>
      </c>
      <c r="I12" s="83">
        <f>SUMIF('Galea C. (Ghawdex)'!$D$19:$D$39,B12,'Galea C. (Ghawdex)'!$M$19:$M$39)</f>
        <v>0</v>
      </c>
      <c r="J12" s="89"/>
      <c r="K12" s="89"/>
      <c r="L12" s="89"/>
      <c r="M12" s="89"/>
      <c r="N12" s="89"/>
      <c r="O12" s="89"/>
      <c r="P12" s="90">
        <f t="shared" si="0"/>
        <v>6</v>
      </c>
      <c r="Q12" s="91">
        <f t="shared" si="1"/>
        <v>7.5949367088607597E-2</v>
      </c>
      <c r="R12" s="92">
        <f>SUM(P10:P12)</f>
        <v>11</v>
      </c>
      <c r="S12" s="93">
        <f>R12/$P$31</f>
        <v>0.13924050632911392</v>
      </c>
    </row>
    <row r="13" spans="1:20" ht="15.75" customHeight="1" x14ac:dyDescent="0.25">
      <c r="B13" s="76" t="s">
        <v>6</v>
      </c>
      <c r="C13" s="77">
        <f>SUMIF('Coppini P. (Ghawdex)'!$D$23:$D$43,B13,'Coppini P. (Ghawdex)'!$M$23:$M$43)</f>
        <v>0</v>
      </c>
      <c r="D13" s="77">
        <f>SUMIF('Sultana B. (Ghawdex)'!$D$23:$D$43,B13,'Sultana B. (Ghawdex)'!$M$23:$M$43)</f>
        <v>0</v>
      </c>
      <c r="E13" s="77">
        <f>SUMIF('Vella M. (Ghawdex)'!$D$19:$D$39,B13,'Vella M. (Ghawdex)'!$M$19:$M$39)</f>
        <v>0</v>
      </c>
      <c r="F13" s="77">
        <f>SUMIF('Mifsud J (Ghawdex)'!$D$23:$D$43,B13,'Mifsud J (Ghawdex)'!$M$23:$M$43)</f>
        <v>0</v>
      </c>
      <c r="G13" s="77">
        <f>SUMIF('Camilleri N. (Ghawdex)'!$D$23:$D$43,B13,'Camilleri N. (Ghawdex)'!$M$23:$M$43)</f>
        <v>0</v>
      </c>
      <c r="H13" s="77">
        <f>SUMIF('Demicoli J.(Ghawdex)'!$D$23:$D$43,B13,'Demicoli J.(Ghawdex)'!$M$23:$M$43)</f>
        <v>0</v>
      </c>
      <c r="I13" s="77">
        <f>SUMIF('Galea C. (Ghawdex)'!$D$19:$D$39,B13,'Galea C. (Ghawdex)'!$M$19:$M$39)</f>
        <v>0</v>
      </c>
      <c r="J13" s="77"/>
      <c r="K13" s="77"/>
      <c r="L13" s="77"/>
      <c r="M13" s="77"/>
      <c r="N13" s="77"/>
      <c r="O13" s="77"/>
      <c r="P13" s="78">
        <f t="shared" si="0"/>
        <v>0</v>
      </c>
      <c r="Q13" s="79">
        <f t="shared" si="1"/>
        <v>0</v>
      </c>
      <c r="R13" s="80"/>
      <c r="S13" s="81"/>
    </row>
    <row r="14" spans="1:20" ht="15.75" customHeight="1" x14ac:dyDescent="0.25">
      <c r="B14" s="82" t="s">
        <v>53</v>
      </c>
      <c r="C14" s="83">
        <f>SUMIF('Coppini P. (Ghawdex)'!$D$23:$D$43,B14,'Coppini P. (Ghawdex)'!$M$23:$M$43)</f>
        <v>0</v>
      </c>
      <c r="D14" s="83">
        <f>SUMIF('Sultana B. (Ghawdex)'!$D$23:$D$43,B14,'Sultana B. (Ghawdex)'!$M$23:$M$43)</f>
        <v>0</v>
      </c>
      <c r="E14" s="83">
        <f>SUMIF('Vella M. (Ghawdex)'!$D$19:$D$39,B14,'Vella M. (Ghawdex)'!$M$19:$M$39)</f>
        <v>0</v>
      </c>
      <c r="F14" s="83">
        <f>SUMIF('Mifsud J (Ghawdex)'!$D$23:$D$43,B14,'Mifsud J (Ghawdex)'!$M$23:$M$43)</f>
        <v>0</v>
      </c>
      <c r="G14" s="83">
        <f>SUMIF('Camilleri N. (Ghawdex)'!$D$23:$D$43,B14,'Camilleri N. (Ghawdex)'!$M$23:$M$43)</f>
        <v>0</v>
      </c>
      <c r="H14" s="83">
        <f>SUMIF('Demicoli J.(Ghawdex)'!$D$23:$D$43,B14,'Demicoli J.(Ghawdex)'!$M$23:$M$43)</f>
        <v>0</v>
      </c>
      <c r="I14" s="83">
        <f>SUMIF('Galea C. (Ghawdex)'!$D$19:$D$39,B14,'Galea C. (Ghawdex)'!$M$19:$M$39)</f>
        <v>0</v>
      </c>
      <c r="J14" s="83"/>
      <c r="K14" s="83"/>
      <c r="L14" s="83"/>
      <c r="M14" s="83"/>
      <c r="N14" s="83"/>
      <c r="O14" s="83"/>
      <c r="P14" s="84">
        <f t="shared" si="0"/>
        <v>0</v>
      </c>
      <c r="Q14" s="85">
        <f t="shared" si="1"/>
        <v>0</v>
      </c>
      <c r="R14" s="86"/>
      <c r="S14" s="87"/>
    </row>
    <row r="15" spans="1:20" ht="15.75" customHeight="1" x14ac:dyDescent="0.25">
      <c r="B15" s="88" t="s">
        <v>28</v>
      </c>
      <c r="C15" s="89">
        <f>SUMIF('Coppini P. (Ghawdex)'!$D$23:$D$43,B15,'Coppini P. (Ghawdex)'!$M$23:$M$43)</f>
        <v>0</v>
      </c>
      <c r="D15" s="89">
        <f>SUMIF('Sultana B. (Ghawdex)'!$D$23:$D$43,B15,'Sultana B. (Ghawdex)'!$M$23:$M$43)</f>
        <v>0</v>
      </c>
      <c r="E15" s="83">
        <f>SUMIF('Vella M. (Ghawdex)'!$D$19:$D$39,B15,'Vella M. (Ghawdex)'!$M$19:$M$39)</f>
        <v>0</v>
      </c>
      <c r="F15" s="89">
        <f>SUMIF('Mifsud J (Ghawdex)'!$D$23:$D$43,B15,'Mifsud J (Ghawdex)'!$M$23:$M$43)</f>
        <v>31</v>
      </c>
      <c r="G15" s="89">
        <f>SUMIF('Camilleri N. (Ghawdex)'!$D$23:$D$43,B15,'Camilleri N. (Ghawdex)'!$M$23:$M$43)</f>
        <v>0</v>
      </c>
      <c r="H15" s="89">
        <f>SUMIF('Demicoli J.(Ghawdex)'!$D$23:$D$43,B15,'Demicoli J.(Ghawdex)'!$M$23:$M$43)</f>
        <v>0</v>
      </c>
      <c r="I15" s="89">
        <f>SUMIF('Galea C. (Ghawdex)'!$D$19:$D$39,B15,'Galea C. (Ghawdex)'!$M$19:$M$39)</f>
        <v>0</v>
      </c>
      <c r="J15" s="89"/>
      <c r="K15" s="89"/>
      <c r="L15" s="89"/>
      <c r="M15" s="89"/>
      <c r="N15" s="89"/>
      <c r="O15" s="89"/>
      <c r="P15" s="90">
        <f t="shared" si="0"/>
        <v>31</v>
      </c>
      <c r="Q15" s="91">
        <f t="shared" si="1"/>
        <v>0.39240506329113922</v>
      </c>
      <c r="R15" s="92">
        <f>SUM(P13:P15)</f>
        <v>31</v>
      </c>
      <c r="S15" s="93">
        <f>R15/$P$31</f>
        <v>0.39240506329113922</v>
      </c>
    </row>
    <row r="16" spans="1:20" ht="15.75" customHeight="1" x14ac:dyDescent="0.25">
      <c r="B16" s="76" t="s">
        <v>7</v>
      </c>
      <c r="C16" s="77">
        <f>SUMIF('Coppini P. (Ghawdex)'!$D$23:$D$43,B16,'Coppini P. (Ghawdex)'!$M$23:$M$43)</f>
        <v>0</v>
      </c>
      <c r="D16" s="77">
        <f>SUMIF('Sultana B. (Ghawdex)'!$D$23:$D$43,B16,'Sultana B. (Ghawdex)'!$M$23:$M$43)</f>
        <v>0</v>
      </c>
      <c r="E16" s="77">
        <f>SUMIF('Vella M. (Ghawdex)'!$D$19:$D$39,B16,'Vella M. (Ghawdex)'!$M$19:$M$39)</f>
        <v>0</v>
      </c>
      <c r="F16" s="77">
        <f>SUMIF('Mifsud J (Ghawdex)'!$D$23:$D$43,B16,'Mifsud J (Ghawdex)'!$M$23:$M$43)</f>
        <v>0</v>
      </c>
      <c r="G16" s="77">
        <f>SUMIF('Camilleri N. (Ghawdex)'!$D$23:$D$43,B16,'Camilleri N. (Ghawdex)'!$M$23:$M$43)</f>
        <v>0</v>
      </c>
      <c r="H16" s="77">
        <f>SUMIF('Demicoli J.(Ghawdex)'!$D$23:$D$43,B16,'Demicoli J.(Ghawdex)'!$M$23:$M$43)</f>
        <v>0</v>
      </c>
      <c r="I16" s="77">
        <f>SUMIF('Galea C. (Ghawdex)'!$D$19:$D$39,B16,'Galea C. (Ghawdex)'!$M$19:$M$39)</f>
        <v>0</v>
      </c>
      <c r="J16" s="77"/>
      <c r="K16" s="77"/>
      <c r="L16" s="77"/>
      <c r="M16" s="77"/>
      <c r="N16" s="77"/>
      <c r="O16" s="77"/>
      <c r="P16" s="78">
        <f t="shared" si="0"/>
        <v>0</v>
      </c>
      <c r="Q16" s="79">
        <f t="shared" si="1"/>
        <v>0</v>
      </c>
      <c r="R16" s="80"/>
      <c r="S16" s="81"/>
    </row>
    <row r="17" spans="2:19" ht="15.75" customHeight="1" x14ac:dyDescent="0.25">
      <c r="B17" s="82" t="s">
        <v>29</v>
      </c>
      <c r="C17" s="83">
        <f>SUMIF('Coppini P. (Ghawdex)'!$D$23:$D$43,B17,'Coppini P. (Ghawdex)'!$M$23:$M$43)</f>
        <v>0</v>
      </c>
      <c r="D17" s="83">
        <f>SUMIF('Sultana B. (Ghawdex)'!$D$23:$D$43,B17,'Sultana B. (Ghawdex)'!$M$23:$M$43)</f>
        <v>0</v>
      </c>
      <c r="E17" s="83">
        <f>SUMIF('Vella M. (Ghawdex)'!$D$19:$D$39,B17,'Vella M. (Ghawdex)'!$M$19:$M$39)</f>
        <v>0</v>
      </c>
      <c r="F17" s="83">
        <f>SUMIF('Mifsud J (Ghawdex)'!$D$23:$D$43,B17,'Mifsud J (Ghawdex)'!$M$23:$M$43)</f>
        <v>0</v>
      </c>
      <c r="G17" s="83">
        <f>SUMIF('Camilleri N. (Ghawdex)'!$D$23:$D$43,B17,'Camilleri N. (Ghawdex)'!$M$23:$M$43)</f>
        <v>0</v>
      </c>
      <c r="H17" s="83">
        <f>SUMIF('Demicoli J.(Ghawdex)'!$D$23:$D$43,B17,'Demicoli J.(Ghawdex)'!$M$23:$M$43)</f>
        <v>0</v>
      </c>
      <c r="I17" s="83">
        <f>SUMIF('Galea C. (Ghawdex)'!$D$19:$D$39,B17,'Galea C. (Ghawdex)'!$M$19:$M$39)</f>
        <v>0</v>
      </c>
      <c r="J17" s="83"/>
      <c r="K17" s="83"/>
      <c r="L17" s="83"/>
      <c r="M17" s="83"/>
      <c r="N17" s="83"/>
      <c r="O17" s="83"/>
      <c r="P17" s="84">
        <f t="shared" si="0"/>
        <v>0</v>
      </c>
      <c r="Q17" s="85">
        <f t="shared" si="1"/>
        <v>0</v>
      </c>
      <c r="R17" s="86"/>
      <c r="S17" s="87"/>
    </row>
    <row r="18" spans="2:19" ht="15.75" customHeight="1" x14ac:dyDescent="0.25">
      <c r="B18" s="82" t="s">
        <v>30</v>
      </c>
      <c r="C18" s="83">
        <f>SUMIF('Coppini P. (Ghawdex)'!$D$23:$D$43,B18,'Coppini P. (Ghawdex)'!$M$23:$M$43)</f>
        <v>0</v>
      </c>
      <c r="D18" s="83">
        <f>SUMIF('Sultana B. (Ghawdex)'!$D$23:$D$43,B18,'Sultana B. (Ghawdex)'!$M$23:$M$43)</f>
        <v>0</v>
      </c>
      <c r="E18" s="83">
        <f>SUMIF('Vella M. (Ghawdex)'!$D$19:$D$39,B18,'Vella M. (Ghawdex)'!$M$19:$M$39)</f>
        <v>0</v>
      </c>
      <c r="F18" s="83">
        <f>SUMIF('Mifsud J (Ghawdex)'!$D$23:$D$43,B18,'Mifsud J (Ghawdex)'!$M$23:$M$43)</f>
        <v>0</v>
      </c>
      <c r="G18" s="83">
        <f>SUMIF('Camilleri N. (Ghawdex)'!$D$23:$D$43,B18,'Camilleri N. (Ghawdex)'!$M$23:$M$43)</f>
        <v>0</v>
      </c>
      <c r="H18" s="83">
        <f>SUMIF('Demicoli J.(Ghawdex)'!$D$23:$D$43,B18,'Demicoli J.(Ghawdex)'!$M$23:$M$43)</f>
        <v>0</v>
      </c>
      <c r="I18" s="83">
        <f>SUMIF('Galea C. (Ghawdex)'!$D$19:$D$39,B18,'Galea C. (Ghawdex)'!$M$19:$M$39)</f>
        <v>0</v>
      </c>
      <c r="J18" s="83"/>
      <c r="K18" s="83"/>
      <c r="L18" s="83"/>
      <c r="M18" s="83"/>
      <c r="N18" s="83"/>
      <c r="O18" s="83"/>
      <c r="P18" s="84">
        <f t="shared" si="0"/>
        <v>0</v>
      </c>
      <c r="Q18" s="85">
        <f t="shared" si="1"/>
        <v>0</v>
      </c>
      <c r="R18" s="86"/>
      <c r="S18" s="87"/>
    </row>
    <row r="19" spans="2:19" ht="15.75" customHeight="1" x14ac:dyDescent="0.25">
      <c r="B19" s="82" t="s">
        <v>31</v>
      </c>
      <c r="C19" s="83">
        <f>SUMIF('Coppini P. (Ghawdex)'!$D$23:$D$43,B19,'Coppini P. (Ghawdex)'!$M$23:$M$43)</f>
        <v>0</v>
      </c>
      <c r="D19" s="83">
        <f>SUMIF('Sultana B. (Ghawdex)'!$D$23:$D$43,B19,'Sultana B. (Ghawdex)'!$M$23:$M$43)</f>
        <v>0</v>
      </c>
      <c r="E19" s="83">
        <f>SUMIF('Vella M. (Ghawdex)'!$D$19:$D$39,B19,'Vella M. (Ghawdex)'!$M$19:$M$39)</f>
        <v>0</v>
      </c>
      <c r="F19" s="83">
        <f>SUMIF('Mifsud J (Ghawdex)'!$D$23:$D$43,B19,'Mifsud J (Ghawdex)'!$M$23:$M$43)</f>
        <v>1</v>
      </c>
      <c r="G19" s="83">
        <f>SUMIF('Camilleri N. (Ghawdex)'!$D$23:$D$43,B19,'Camilleri N. (Ghawdex)'!$M$23:$M$43)</f>
        <v>0</v>
      </c>
      <c r="H19" s="83">
        <f>SUMIF('Demicoli J.(Ghawdex)'!$D$23:$D$43,B19,'Demicoli J.(Ghawdex)'!$M$23:$M$43)</f>
        <v>0</v>
      </c>
      <c r="I19" s="83">
        <f>SUMIF('Galea C. (Ghawdex)'!$D$19:$D$39,B19,'Galea C. (Ghawdex)'!$M$19:$M$39)</f>
        <v>0</v>
      </c>
      <c r="J19" s="83"/>
      <c r="K19" s="83"/>
      <c r="L19" s="83"/>
      <c r="M19" s="83"/>
      <c r="N19" s="83"/>
      <c r="O19" s="83"/>
      <c r="P19" s="84">
        <f t="shared" si="0"/>
        <v>1</v>
      </c>
      <c r="Q19" s="85">
        <f t="shared" si="1"/>
        <v>1.2658227848101266E-2</v>
      </c>
      <c r="R19" s="86"/>
      <c r="S19" s="87"/>
    </row>
    <row r="20" spans="2:19" ht="15.75" customHeight="1" x14ac:dyDescent="0.25">
      <c r="B20" s="88" t="s">
        <v>32</v>
      </c>
      <c r="C20" s="89">
        <f>SUMIF('Coppini P. (Ghawdex)'!$D$23:$D$43,B20,'Coppini P. (Ghawdex)'!$M$23:$M$43)</f>
        <v>0</v>
      </c>
      <c r="D20" s="89">
        <f>SUMIF('Sultana B. (Ghawdex)'!$D$23:$D$43,B20,'Sultana B. (Ghawdex)'!$M$23:$M$43)</f>
        <v>0</v>
      </c>
      <c r="E20" s="83">
        <f>SUMIF('Vella M. (Ghawdex)'!$D$19:$D$39,B20,'Vella M. (Ghawdex)'!$M$19:$M$39)</f>
        <v>0</v>
      </c>
      <c r="F20" s="89">
        <f>SUMIF('Mifsud J (Ghawdex)'!$D$23:$D$43,B20,'Mifsud J (Ghawdex)'!$M$23:$M$43)</f>
        <v>0</v>
      </c>
      <c r="G20" s="89">
        <f>SUMIF('Camilleri N. (Ghawdex)'!$D$23:$D$43,B20,'Camilleri N. (Ghawdex)'!$M$23:$M$43)</f>
        <v>0</v>
      </c>
      <c r="H20" s="89">
        <f>SUMIF('Demicoli J.(Ghawdex)'!$D$23:$D$43,B20,'Demicoli J.(Ghawdex)'!$M$23:$M$43)</f>
        <v>0</v>
      </c>
      <c r="I20" s="83">
        <f>SUMIF('Galea C. (Ghawdex)'!$D$19:$D$39,B20,'Galea C. (Ghawdex)'!$M$19:$M$39)</f>
        <v>0</v>
      </c>
      <c r="J20" s="89"/>
      <c r="K20" s="89"/>
      <c r="L20" s="89"/>
      <c r="M20" s="89"/>
      <c r="N20" s="89"/>
      <c r="O20" s="89"/>
      <c r="P20" s="90">
        <f t="shared" si="0"/>
        <v>0</v>
      </c>
      <c r="Q20" s="91">
        <f t="shared" si="1"/>
        <v>0</v>
      </c>
      <c r="R20" s="92">
        <f>SUM(P16:P20)</f>
        <v>1</v>
      </c>
      <c r="S20" s="93">
        <f>R20/$P$31</f>
        <v>1.2658227848101266E-2</v>
      </c>
    </row>
    <row r="21" spans="2:19" ht="15.75" customHeight="1" x14ac:dyDescent="0.25">
      <c r="B21" s="76" t="s">
        <v>33</v>
      </c>
      <c r="C21" s="77">
        <f>SUMIF('Coppini P. (Ghawdex)'!$D$23:$D$43,B21,'Coppini P. (Ghawdex)'!$M$23:$M$43)</f>
        <v>0</v>
      </c>
      <c r="D21" s="77">
        <f>SUMIF('Sultana B. (Ghawdex)'!$D$23:$D$43,B21,'Sultana B. (Ghawdex)'!$M$23:$M$43)</f>
        <v>0</v>
      </c>
      <c r="E21" s="77">
        <f>SUMIF('Vella M. (Ghawdex)'!$D$19:$D$39,B21,'Vella M. (Ghawdex)'!$M$19:$M$39)</f>
        <v>0</v>
      </c>
      <c r="F21" s="77">
        <f>SUMIF('Mifsud J (Ghawdex)'!$D$23:$D$43,B21,'Mifsud J (Ghawdex)'!$M$23:$M$43)</f>
        <v>3</v>
      </c>
      <c r="G21" s="77">
        <f>SUMIF('Camilleri N. (Ghawdex)'!$D$23:$D$43,B21,'Camilleri N. (Ghawdex)'!$M$23:$M$43)</f>
        <v>0</v>
      </c>
      <c r="H21" s="77">
        <f>SUMIF('Demicoli J.(Ghawdex)'!$D$23:$D$43,B21,'Demicoli J.(Ghawdex)'!$M$23:$M$43)</f>
        <v>0</v>
      </c>
      <c r="I21" s="77">
        <f>SUMIF('Galea C. (Ghawdex)'!$D$19:$D$39,B21,'Galea C. (Ghawdex)'!$M$19:$M$39)</f>
        <v>0</v>
      </c>
      <c r="J21" s="77"/>
      <c r="K21" s="77"/>
      <c r="L21" s="77"/>
      <c r="M21" s="77"/>
      <c r="N21" s="77"/>
      <c r="O21" s="77"/>
      <c r="P21" s="78">
        <f t="shared" si="0"/>
        <v>3</v>
      </c>
      <c r="Q21" s="79">
        <f t="shared" si="1"/>
        <v>3.7974683544303799E-2</v>
      </c>
      <c r="R21" s="80"/>
      <c r="S21" s="81"/>
    </row>
    <row r="22" spans="2:19" ht="15.75" customHeight="1" x14ac:dyDescent="0.25">
      <c r="B22" s="88" t="s">
        <v>34</v>
      </c>
      <c r="C22" s="89">
        <f>SUMIF('Coppini P. (Ghawdex)'!$D$23:$D$43,B22,'Coppini P. (Ghawdex)'!$M$23:$M$43)</f>
        <v>0</v>
      </c>
      <c r="D22" s="89">
        <f>SUMIF('Sultana B. (Ghawdex)'!$D$23:$D$43,B22,'Sultana B. (Ghawdex)'!$M$23:$M$43)</f>
        <v>0</v>
      </c>
      <c r="E22" s="89">
        <f>SUMIF('Vella M. (Ghawdex)'!$D$19:$D$39,B22,'Vella M. (Ghawdex)'!$M$19:$M$39)</f>
        <v>0</v>
      </c>
      <c r="F22" s="89">
        <f>SUMIF('Mifsud J (Ghawdex)'!$D$23:$D$43,B22,'Mifsud J (Ghawdex)'!$M$23:$M$43)</f>
        <v>0</v>
      </c>
      <c r="G22" s="89">
        <f>SUMIF('Camilleri N. (Ghawdex)'!$D$23:$D$43,B22,'Camilleri N. (Ghawdex)'!$M$23:$M$43)</f>
        <v>0</v>
      </c>
      <c r="H22" s="89">
        <f>SUMIF('Demicoli J.(Ghawdex)'!$D$23:$D$43,B22,'Demicoli J.(Ghawdex)'!$M$23:$M$43)</f>
        <v>0</v>
      </c>
      <c r="I22" s="89">
        <f>SUMIF('Galea C. (Ghawdex)'!$D$19:$D$39,B22,'Galea C. (Ghawdex)'!$M$19:$M$39)</f>
        <v>0</v>
      </c>
      <c r="J22" s="89"/>
      <c r="K22" s="89"/>
      <c r="L22" s="89"/>
      <c r="M22" s="89"/>
      <c r="N22" s="89"/>
      <c r="O22" s="89"/>
      <c r="P22" s="90">
        <f t="shared" si="0"/>
        <v>0</v>
      </c>
      <c r="Q22" s="91">
        <f t="shared" si="1"/>
        <v>0</v>
      </c>
      <c r="R22" s="92">
        <f>SUM(P21:P22)</f>
        <v>3</v>
      </c>
      <c r="S22" s="93">
        <f t="shared" ref="S22:S30" si="2">R22/$P$31</f>
        <v>3.7974683544303799E-2</v>
      </c>
    </row>
    <row r="23" spans="2:19" ht="15.75" customHeight="1" x14ac:dyDescent="0.25">
      <c r="B23" s="76" t="s">
        <v>14</v>
      </c>
      <c r="C23" s="77">
        <f>SUMIF('Coppini P. (Ghawdex)'!$D$23:$D$43,B23,'Coppini P. (Ghawdex)'!$M$23:$M$43)</f>
        <v>0</v>
      </c>
      <c r="D23" s="77">
        <f>SUMIF('Sultana B. (Ghawdex)'!$D$23:$D$43,B23,'Sultana B. (Ghawdex)'!$M$23:$M$43)</f>
        <v>0</v>
      </c>
      <c r="E23" s="83">
        <f>SUMIF('Vella M. (Ghawdex)'!$D$19:$D$39,B23,'Vella M. (Ghawdex)'!$M$19:$M$39)</f>
        <v>0</v>
      </c>
      <c r="F23" s="77">
        <f>SUMIF('Mifsud J (Ghawdex)'!$D$23:$D$43,B23,'Mifsud J (Ghawdex)'!$M$23:$M$43)</f>
        <v>32</v>
      </c>
      <c r="G23" s="77">
        <f>SUMIF('Camilleri N. (Ghawdex)'!$D$23:$D$43,B23,'Camilleri N. (Ghawdex)'!$M$23:$M$43)</f>
        <v>0</v>
      </c>
      <c r="H23" s="77">
        <f>SUMIF('Demicoli J.(Ghawdex)'!$D$23:$D$43,B23,'Demicoli J.(Ghawdex)'!$M$23:$M$43)</f>
        <v>0</v>
      </c>
      <c r="I23" s="77">
        <f>SUMIF('Galea C. (Ghawdex)'!$D$19:$D$39,B23,'Galea C. (Ghawdex)'!$M$19:$M$39)</f>
        <v>0</v>
      </c>
      <c r="J23" s="77"/>
      <c r="K23" s="77"/>
      <c r="L23" s="77"/>
      <c r="M23" s="77"/>
      <c r="N23" s="77"/>
      <c r="O23" s="77"/>
      <c r="P23" s="78">
        <f t="shared" si="0"/>
        <v>32</v>
      </c>
      <c r="Q23" s="94">
        <f t="shared" si="1"/>
        <v>0.4050632911392405</v>
      </c>
      <c r="R23" s="95">
        <f t="shared" ref="R23:R30" si="3">SUM(P23)</f>
        <v>32</v>
      </c>
      <c r="S23" s="96">
        <f t="shared" si="2"/>
        <v>0.4050632911392405</v>
      </c>
    </row>
    <row r="24" spans="2:19" ht="15.75" customHeight="1" x14ac:dyDescent="0.25">
      <c r="B24" s="76" t="s">
        <v>50</v>
      </c>
      <c r="C24" s="77">
        <f>SUMIF('Coppini P. (Ghawdex)'!$D$23:$D$43,B24,'Coppini P. (Ghawdex)'!$M$23:$M$43)</f>
        <v>0</v>
      </c>
      <c r="D24" s="77">
        <f>SUMIF('Sultana B. (Ghawdex)'!$D$23:$D$43,B24,'Sultana B. (Ghawdex)'!$M$23:$M$43)</f>
        <v>0</v>
      </c>
      <c r="E24" s="77">
        <f>SUMIF('Vella M. (Ghawdex)'!$D$19:$D$39,B24,'Vella M. (Ghawdex)'!$M$19:$M$39)</f>
        <v>0</v>
      </c>
      <c r="F24" s="77">
        <f>SUMIF('Mifsud J (Ghawdex)'!$D$23:$D$43,B24,'Mifsud J (Ghawdex)'!$M$23:$M$43)</f>
        <v>0</v>
      </c>
      <c r="G24" s="77">
        <f>SUMIF('Camilleri N. (Ghawdex)'!$D$23:$D$43,B24,'Camilleri N. (Ghawdex)'!$M$23:$M$43)</f>
        <v>0</v>
      </c>
      <c r="H24" s="77">
        <f>SUMIF('Demicoli J.(Ghawdex)'!$D$23:$D$43,B24,'Demicoli J.(Ghawdex)'!$M$23:$M$43)</f>
        <v>0</v>
      </c>
      <c r="I24" s="77">
        <f>SUMIF('Galea C. (Ghawdex)'!$D$19:$D$39,B24,'Galea C. (Ghawdex)'!$M$19:$M$39)</f>
        <v>0</v>
      </c>
      <c r="J24" s="77"/>
      <c r="K24" s="77"/>
      <c r="L24" s="77"/>
      <c r="M24" s="77"/>
      <c r="N24" s="77"/>
      <c r="O24" s="77"/>
      <c r="P24" s="78">
        <f t="shared" si="0"/>
        <v>0</v>
      </c>
      <c r="Q24" s="94">
        <f t="shared" si="1"/>
        <v>0</v>
      </c>
      <c r="R24" s="95">
        <f t="shared" si="3"/>
        <v>0</v>
      </c>
      <c r="S24" s="96">
        <f t="shared" si="2"/>
        <v>0</v>
      </c>
    </row>
    <row r="25" spans="2:19" ht="15.75" customHeight="1" x14ac:dyDescent="0.25">
      <c r="B25" s="76" t="s">
        <v>51</v>
      </c>
      <c r="C25" s="77">
        <f>SUMIF('Coppini P. (Ghawdex)'!$D$23:$D$43,B25,'Coppini P. (Ghawdex)'!$M$23:$M$43)</f>
        <v>0</v>
      </c>
      <c r="D25" s="77">
        <f>SUMIF('Sultana B. (Ghawdex)'!$D$23:$D$43,B25,'Sultana B. (Ghawdex)'!$M$23:$M$43)</f>
        <v>0</v>
      </c>
      <c r="E25" s="77">
        <f>SUMIF('Vella M. (Ghawdex)'!$D$19:$D$39,B25,'Vella M. (Ghawdex)'!$M$19:$M$39)</f>
        <v>0</v>
      </c>
      <c r="F25" s="77">
        <f>SUMIF('Mifsud J (Ghawdex)'!$D$23:$D$43,B25,'Mifsud J (Ghawdex)'!$M$23:$M$43)</f>
        <v>0</v>
      </c>
      <c r="G25" s="77">
        <f>SUMIF('Camilleri N. (Ghawdex)'!$D$23:$D$43,B25,'Camilleri N. (Ghawdex)'!$M$23:$M$43)</f>
        <v>0</v>
      </c>
      <c r="H25" s="77">
        <f>SUMIF('Demicoli J.(Ghawdex)'!$D$23:$D$43,B25,'Demicoli J.(Ghawdex)'!$M$23:$M$43)</f>
        <v>0</v>
      </c>
      <c r="I25" s="77">
        <f>SUMIF('Galea C. (Ghawdex)'!$D$19:$D$39,B25,'Galea C. (Ghawdex)'!$M$19:$M$39)</f>
        <v>0</v>
      </c>
      <c r="J25" s="77"/>
      <c r="K25" s="77"/>
      <c r="L25" s="77"/>
      <c r="M25" s="77"/>
      <c r="N25" s="77"/>
      <c r="O25" s="77"/>
      <c r="P25" s="78">
        <f t="shared" si="0"/>
        <v>0</v>
      </c>
      <c r="Q25" s="94">
        <f t="shared" si="1"/>
        <v>0</v>
      </c>
      <c r="R25" s="95">
        <f t="shared" si="3"/>
        <v>0</v>
      </c>
      <c r="S25" s="96">
        <f t="shared" si="2"/>
        <v>0</v>
      </c>
    </row>
    <row r="26" spans="2:19" ht="15.75" customHeight="1" x14ac:dyDescent="0.25">
      <c r="B26" s="76" t="s">
        <v>52</v>
      </c>
      <c r="C26" s="77">
        <f>SUMIF('Coppini P. (Ghawdex)'!$D$23:$D$43,B26,'Coppini P. (Ghawdex)'!$M$23:$M$43)</f>
        <v>0</v>
      </c>
      <c r="D26" s="77">
        <f>SUMIF('Sultana B. (Ghawdex)'!$D$23:$D$43,B26,'Sultana B. (Ghawdex)'!$M$23:$M$43)</f>
        <v>0</v>
      </c>
      <c r="E26" s="77">
        <f>SUMIF('Vella M. (Ghawdex)'!$D$19:$D$39,B26,'Vella M. (Ghawdex)'!$M$19:$M$39)</f>
        <v>0</v>
      </c>
      <c r="F26" s="77">
        <f>SUMIF('Mifsud J (Ghawdex)'!$D$23:$D$43,B26,'Mifsud J (Ghawdex)'!$M$23:$M$43)</f>
        <v>0</v>
      </c>
      <c r="G26" s="77">
        <f>SUMIF('Camilleri N. (Ghawdex)'!$D$23:$D$43,B26,'Camilleri N. (Ghawdex)'!$M$23:$M$43)</f>
        <v>0</v>
      </c>
      <c r="H26" s="77">
        <f>SUMIF('Demicoli J.(Ghawdex)'!$D$23:$D$43,B26,'Demicoli J.(Ghawdex)'!$M$23:$M$43)</f>
        <v>0</v>
      </c>
      <c r="I26" s="77">
        <f>SUMIF('Galea C. (Ghawdex)'!$D$19:$D$39,B26,'Galea C. (Ghawdex)'!$M$19:$M$39)</f>
        <v>0</v>
      </c>
      <c r="J26" s="77"/>
      <c r="K26" s="77"/>
      <c r="L26" s="77"/>
      <c r="M26" s="77"/>
      <c r="N26" s="77"/>
      <c r="O26" s="77"/>
      <c r="P26" s="78">
        <f t="shared" si="0"/>
        <v>0</v>
      </c>
      <c r="Q26" s="94">
        <f t="shared" si="1"/>
        <v>0</v>
      </c>
      <c r="R26" s="95">
        <f t="shared" si="3"/>
        <v>0</v>
      </c>
      <c r="S26" s="96">
        <f t="shared" si="2"/>
        <v>0</v>
      </c>
    </row>
    <row r="27" spans="2:19" ht="15.75" customHeight="1" x14ac:dyDescent="0.25">
      <c r="B27" s="109" t="s">
        <v>103</v>
      </c>
      <c r="C27" s="77">
        <f>SUMIF('Coppini P. (Ghawdex)'!$D$23:$D$43,B27,'Coppini P. (Ghawdex)'!$M$23:$M$43)</f>
        <v>0</v>
      </c>
      <c r="D27" s="77">
        <f>SUMIF('Sultana B. (Ghawdex)'!$D$23:$D$43,B27,'Sultana B. (Ghawdex)'!$M$23:$M$43)</f>
        <v>0</v>
      </c>
      <c r="E27" s="77">
        <f>SUMIF('Vella M. (Ghawdex)'!$D$19:$D$39,B27,'Vella M. (Ghawdex)'!$M$19:$M$39)</f>
        <v>0</v>
      </c>
      <c r="F27" s="77">
        <f>SUMIF('Mifsud J (Ghawdex)'!$D$23:$D$43,B27,'Mifsud J (Ghawdex)'!$M$23:$M$43)</f>
        <v>0</v>
      </c>
      <c r="G27" s="77">
        <f>SUMIF('Camilleri N. (Ghawdex)'!$D$23:$D$43,B27,'Camilleri N. (Ghawdex)'!$M$23:$M$43)</f>
        <v>0</v>
      </c>
      <c r="H27" s="77">
        <f>SUMIF('Demicoli J.(Ghawdex)'!$D$23:$D$43,B27,'Demicoli J.(Ghawdex)'!$M$23:$M$43)</f>
        <v>0</v>
      </c>
      <c r="I27" s="77">
        <f>SUMIF('Galea C. (Ghawdex)'!$D$19:$D$39,B27,'Galea C. (Ghawdex)'!$M$19:$M$39)</f>
        <v>0</v>
      </c>
      <c r="J27" s="77"/>
      <c r="K27" s="77"/>
      <c r="L27" s="77"/>
      <c r="M27" s="77"/>
      <c r="N27" s="77"/>
      <c r="O27" s="77"/>
      <c r="P27" s="78">
        <f t="shared" si="0"/>
        <v>0</v>
      </c>
      <c r="Q27" s="94">
        <f>P27/$P$31</f>
        <v>0</v>
      </c>
      <c r="R27" s="95">
        <f t="shared" si="3"/>
        <v>0</v>
      </c>
      <c r="S27" s="96">
        <f t="shared" si="2"/>
        <v>0</v>
      </c>
    </row>
    <row r="28" spans="2:19" ht="15.75" customHeight="1" x14ac:dyDescent="0.25">
      <c r="B28" s="109" t="s">
        <v>104</v>
      </c>
      <c r="C28" s="77">
        <f>SUMIF('Coppini P. (Ghawdex)'!$D$23:$D$43,B28,'Coppini P. (Ghawdex)'!$M$23:$M$43)</f>
        <v>0</v>
      </c>
      <c r="D28" s="77">
        <f>SUMIF('Sultana B. (Ghawdex)'!$D$23:$D$43,B28,'Sultana B. (Ghawdex)'!$M$23:$M$43)</f>
        <v>0</v>
      </c>
      <c r="E28" s="77">
        <f>SUMIF('Vella M. (Ghawdex)'!$D$19:$D$39,B28,'Vella M. (Ghawdex)'!$M$19:$M$39)</f>
        <v>0</v>
      </c>
      <c r="F28" s="77">
        <f>SUMIF('Mifsud J (Ghawdex)'!$D$23:$D$43,B28,'Mifsud J (Ghawdex)'!$M$23:$M$43)</f>
        <v>0</v>
      </c>
      <c r="G28" s="77">
        <f>SUMIF('Camilleri N. (Ghawdex)'!$D$23:$D$43,B28,'Camilleri N. (Ghawdex)'!$M$23:$M$43)</f>
        <v>0</v>
      </c>
      <c r="H28" s="77">
        <f>SUMIF('Demicoli J.(Ghawdex)'!$D$23:$D$43,B28,'Demicoli J.(Ghawdex)'!$M$23:$M$43)</f>
        <v>0</v>
      </c>
      <c r="I28" s="77">
        <f>SUMIF('Galea C. (Ghawdex)'!$D$19:$D$39,B28,'Galea C. (Ghawdex)'!$M$19:$M$39)</f>
        <v>0</v>
      </c>
      <c r="J28" s="77"/>
      <c r="K28" s="77"/>
      <c r="L28" s="77"/>
      <c r="M28" s="77"/>
      <c r="N28" s="77"/>
      <c r="O28" s="77"/>
      <c r="P28" s="78">
        <f t="shared" si="0"/>
        <v>0</v>
      </c>
      <c r="Q28" s="94">
        <f>P28/$P$31</f>
        <v>0</v>
      </c>
      <c r="R28" s="95">
        <f t="shared" si="3"/>
        <v>0</v>
      </c>
      <c r="S28" s="96">
        <f t="shared" si="2"/>
        <v>0</v>
      </c>
    </row>
    <row r="29" spans="2:19" ht="15.75" customHeight="1" x14ac:dyDescent="0.25">
      <c r="B29" s="109" t="s">
        <v>105</v>
      </c>
      <c r="C29" s="77">
        <f>SUMIF('Coppini P. (Ghawdex)'!$D$23:$D$43,B29,'Coppini P. (Ghawdex)'!$M$23:$M$43)</f>
        <v>0</v>
      </c>
      <c r="D29" s="77">
        <f>SUMIF('Sultana B. (Ghawdex)'!$D$23:$D$43,B29,'Sultana B. (Ghawdex)'!$M$23:$M$43)</f>
        <v>0</v>
      </c>
      <c r="E29" s="77">
        <f>SUMIF('Vella M. (Ghawdex)'!$D$19:$D$39,B29,'Vella M. (Ghawdex)'!$M$19:$M$39)</f>
        <v>0</v>
      </c>
      <c r="F29" s="77">
        <f>SUMIF('Mifsud J (Ghawdex)'!$D$23:$D$43,B29,'Mifsud J (Ghawdex)'!$M$23:$M$43)</f>
        <v>0</v>
      </c>
      <c r="G29" s="77">
        <f>SUMIF('Camilleri N. (Ghawdex)'!$D$23:$D$43,B29,'Camilleri N. (Ghawdex)'!$M$23:$M$43)</f>
        <v>0</v>
      </c>
      <c r="H29" s="77">
        <f>SUMIF('Demicoli J.(Ghawdex)'!$D$23:$D$43,B29,'Demicoli J.(Ghawdex)'!$M$23:$M$43)</f>
        <v>0</v>
      </c>
      <c r="I29" s="77">
        <f>SUMIF('Galea C. (Ghawdex)'!$D$19:$D$39,B29,'Galea C. (Ghawdex)'!$M$19:$M$39)</f>
        <v>0</v>
      </c>
      <c r="J29" s="77"/>
      <c r="K29" s="77"/>
      <c r="L29" s="77"/>
      <c r="M29" s="77"/>
      <c r="N29" s="77"/>
      <c r="O29" s="77"/>
      <c r="P29" s="78">
        <f t="shared" si="0"/>
        <v>0</v>
      </c>
      <c r="Q29" s="94">
        <f>P29/$P$31</f>
        <v>0</v>
      </c>
      <c r="R29" s="95">
        <f t="shared" si="3"/>
        <v>0</v>
      </c>
      <c r="S29" s="96">
        <f t="shared" si="2"/>
        <v>0</v>
      </c>
    </row>
    <row r="30" spans="2:19" ht="15.75" customHeight="1" thickBot="1" x14ac:dyDescent="0.3">
      <c r="B30" s="110" t="s">
        <v>106</v>
      </c>
      <c r="C30" s="77">
        <f>SUMIF('Coppini P. (Ghawdex)'!$D$23:$D$43,B30,'Coppini P. (Ghawdex)'!$M$23:$M$43)</f>
        <v>0</v>
      </c>
      <c r="D30" s="77">
        <f>SUMIF('Sultana B. (Ghawdex)'!$D$23:$D$43,B30,'Sultana B. (Ghawdex)'!$M$23:$M$43)</f>
        <v>0</v>
      </c>
      <c r="E30" s="77">
        <f>SUMIF('Vella M. (Ghawdex)'!$D$19:$D$39,B30,'Vella M. (Ghawdex)'!$M$19:$M$39)</f>
        <v>0</v>
      </c>
      <c r="F30" s="77">
        <f>SUMIF('Mifsud J (Ghawdex)'!$D$23:$D$43,B30,'Mifsud J (Ghawdex)'!$M$23:$M$43)</f>
        <v>1</v>
      </c>
      <c r="G30" s="77">
        <f>SUMIF('Camilleri N. (Ghawdex)'!$D$23:$D$43,B30,'Camilleri N. (Ghawdex)'!$M$23:$M$43)</f>
        <v>0</v>
      </c>
      <c r="H30" s="77">
        <f>SUMIF('Demicoli J.(Ghawdex)'!$D$23:$D$43,B30,'Demicoli J.(Ghawdex)'!$M$23:$M$43)</f>
        <v>0</v>
      </c>
      <c r="I30" s="77">
        <f>SUMIF('Galea C. (Ghawdex)'!$D$19:$D$39,B30,'Galea C. (Ghawdex)'!$M$19:$M$39)</f>
        <v>0</v>
      </c>
      <c r="J30" s="77"/>
      <c r="K30" s="77"/>
      <c r="L30" s="77"/>
      <c r="M30" s="77"/>
      <c r="N30" s="77"/>
      <c r="O30" s="77"/>
      <c r="P30" s="78">
        <f t="shared" si="0"/>
        <v>1</v>
      </c>
      <c r="Q30" s="94">
        <f>P30/$P$31</f>
        <v>1.2658227848101266E-2</v>
      </c>
      <c r="R30" s="95">
        <f t="shared" si="3"/>
        <v>1</v>
      </c>
      <c r="S30" s="96">
        <f t="shared" si="2"/>
        <v>1.2658227848101266E-2</v>
      </c>
    </row>
    <row r="31" spans="2:19" ht="13.5" customHeight="1" thickBot="1" x14ac:dyDescent="0.3">
      <c r="B31" s="97" t="s">
        <v>15</v>
      </c>
      <c r="C31" s="98">
        <f t="shared" ref="C31:H31" si="4">SUM(C10:C30)</f>
        <v>5</v>
      </c>
      <c r="D31" s="98">
        <f t="shared" si="4"/>
        <v>0</v>
      </c>
      <c r="E31" s="98">
        <f t="shared" si="4"/>
        <v>1</v>
      </c>
      <c r="F31" s="98">
        <f t="shared" si="4"/>
        <v>73</v>
      </c>
      <c r="G31" s="98">
        <f t="shared" si="4"/>
        <v>0</v>
      </c>
      <c r="H31" s="98">
        <f t="shared" si="4"/>
        <v>0</v>
      </c>
      <c r="I31" s="98">
        <f t="shared" ref="I31:O31" si="5">SUM(I10:I26)</f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98">
        <f t="shared" si="5"/>
        <v>0</v>
      </c>
      <c r="P31" s="99">
        <f>SUM(P10:P30)</f>
        <v>79</v>
      </c>
      <c r="Q31" s="9"/>
      <c r="R31" s="8"/>
      <c r="S31" s="10"/>
    </row>
    <row r="32" spans="2:19" ht="13.5" customHeight="1" thickBot="1" x14ac:dyDescent="0.3">
      <c r="C32" s="111">
        <f>C31/P31</f>
        <v>6.3291139240506333E-2</v>
      </c>
      <c r="D32" s="112">
        <f>D31/P31</f>
        <v>0</v>
      </c>
      <c r="E32" s="112">
        <f>E31/P31</f>
        <v>1.2658227848101266E-2</v>
      </c>
      <c r="F32" s="112">
        <f>F31/P31</f>
        <v>0.92405063291139244</v>
      </c>
      <c r="G32" s="112">
        <f>G31/P31</f>
        <v>0</v>
      </c>
      <c r="H32" s="112">
        <f>H31/P31</f>
        <v>0</v>
      </c>
      <c r="I32" s="112">
        <f>I31/P31</f>
        <v>0</v>
      </c>
      <c r="J32" s="100">
        <f>J31/P31</f>
        <v>0</v>
      </c>
      <c r="K32" s="100">
        <f>K31/P31</f>
        <v>0</v>
      </c>
      <c r="L32" s="100">
        <f>L31/P31</f>
        <v>0</v>
      </c>
      <c r="M32" s="100">
        <f>M31/P31</f>
        <v>0</v>
      </c>
      <c r="N32" s="100">
        <f>N31/P31</f>
        <v>0</v>
      </c>
      <c r="O32" s="101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A6" sqref="A6:T6"/>
    </sheetView>
  </sheetViews>
  <sheetFormatPr defaultRowHeight="13.2" x14ac:dyDescent="0.25"/>
  <cols>
    <col min="1" max="1" width="19.109375" customWidth="1"/>
    <col min="2" max="6" width="10.44140625" customWidth="1"/>
    <col min="7" max="7" width="13.6640625" customWidth="1"/>
    <col min="8" max="8" width="8" customWidth="1"/>
    <col min="9" max="10" width="0.109375" hidden="1" customWidth="1"/>
    <col min="11" max="11" width="4.5546875" hidden="1" customWidth="1"/>
    <col min="12" max="12" width="1.5546875" hidden="1" customWidth="1"/>
    <col min="13" max="13" width="2.5546875" hidden="1" customWidth="1"/>
    <col min="14" max="14" width="4" hidden="1" customWidth="1"/>
    <col min="15" max="15" width="7.109375" customWidth="1"/>
    <col min="16" max="19" width="7.6640625" customWidth="1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4">
      <c r="A3" s="166" t="s">
        <v>47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</row>
    <row r="4" spans="1:20" ht="12.9" customHeight="1" x14ac:dyDescent="0.25">
      <c r="A4" s="168" t="s">
        <v>46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s="47" customFormat="1" ht="15" customHeight="1" x14ac:dyDescent="0.3">
      <c r="A5" s="169" t="s">
        <v>48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15" customHeight="1" x14ac:dyDescent="0.25">
      <c r="A6" s="170" t="str">
        <f>CONCATENATE(Kriminal!G6, " ", Kriminal!H6)</f>
        <v>Statistika għal Mejju 2019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" customHeight="1" x14ac:dyDescent="0.25">
      <c r="P8" s="2"/>
    </row>
    <row r="9" spans="1:20" ht="96" customHeight="1" x14ac:dyDescent="0.25">
      <c r="B9" s="70" t="s">
        <v>139</v>
      </c>
      <c r="C9" s="71" t="s">
        <v>140</v>
      </c>
      <c r="D9" s="71" t="s">
        <v>143</v>
      </c>
      <c r="E9" s="71" t="s">
        <v>141</v>
      </c>
      <c r="F9" s="149" t="s">
        <v>146</v>
      </c>
      <c r="G9" s="71" t="s">
        <v>142</v>
      </c>
      <c r="H9" s="71" t="s">
        <v>150</v>
      </c>
      <c r="I9" s="71"/>
      <c r="J9" s="71"/>
      <c r="K9" s="71"/>
      <c r="L9" s="71"/>
      <c r="M9" s="71"/>
      <c r="N9" s="71"/>
      <c r="O9" s="72" t="s">
        <v>15</v>
      </c>
      <c r="P9" s="73" t="s">
        <v>16</v>
      </c>
      <c r="Q9" s="74" t="s">
        <v>17</v>
      </c>
      <c r="R9" s="75" t="s">
        <v>18</v>
      </c>
    </row>
    <row r="10" spans="1:20" ht="15.75" customHeight="1" x14ac:dyDescent="0.25">
      <c r="A10" s="76" t="s">
        <v>26</v>
      </c>
      <c r="B10" s="77">
        <f>SUMIF('Coppini P. (Ghawdex)'!$D$23:$D$43,A10,'Coppini P. (Ghawdex)'!$S$23:$S$43)</f>
        <v>0</v>
      </c>
      <c r="C10" s="77">
        <f>SUMIF('Sultana B. (Ghawdex)'!$D$23:$D$43,A10,'Sultana B. (Ghawdex)'!$S$23:$S$43)</f>
        <v>1</v>
      </c>
      <c r="D10" s="77">
        <f>SUMIF('Mifsud J (Ghawdex)'!$D$23:$D$43,A10,'Mifsud J (Ghawdex)'!$S$23:$S$43)</f>
        <v>16</v>
      </c>
      <c r="E10" s="77">
        <f>SUMIF('Camilleri N. (Ghawdex)'!$D$23:$D$43,A10,'Camilleri N. (Ghawdex)'!$S$23:$S$43)</f>
        <v>0</v>
      </c>
      <c r="F10" s="77">
        <f>SUMIF('Vella M. (Ghawdex)'!$D$19:$D$39,A10,'Vella M. (Ghawdex)'!$S$19:$S$39)</f>
        <v>0</v>
      </c>
      <c r="G10" s="77">
        <f>SUMIF('Demicoli J.(Ghawdex)'!$D$23:$D$43,A10,'Demicoli J.(Ghawdex)'!$S$23:$S$43)</f>
        <v>0</v>
      </c>
      <c r="H10" s="77">
        <f>SUMIF('Galea C. (Ghawdex)'!$D$19:$D$39,A10,'Galea C. (Ghawdex)'!$S$19:$S$39)</f>
        <v>2</v>
      </c>
      <c r="I10" s="77"/>
      <c r="J10" s="77"/>
      <c r="K10" s="77"/>
      <c r="L10" s="77"/>
      <c r="M10" s="77"/>
      <c r="N10" s="77"/>
      <c r="O10" s="78">
        <f t="shared" ref="O10:O30" si="0">SUM(B10:N10)</f>
        <v>19</v>
      </c>
      <c r="P10" s="79">
        <f t="shared" ref="P10:P25" si="1">O10/$O$31</f>
        <v>3.4608378870673952E-2</v>
      </c>
      <c r="Q10" s="80"/>
      <c r="R10" s="81"/>
    </row>
    <row r="11" spans="1:20" ht="15.75" customHeight="1" x14ac:dyDescent="0.25">
      <c r="A11" s="82" t="s">
        <v>27</v>
      </c>
      <c r="B11" s="83">
        <f>SUMIF('Coppini P. (Ghawdex)'!$D$23:$D$43,A11,'Coppini P. (Ghawdex)'!$S$23:$S$43)</f>
        <v>10</v>
      </c>
      <c r="C11" s="83">
        <f>SUMIF('Sultana B. (Ghawdex)'!$D$23:$D$43,A11,'Sultana B. (Ghawdex)'!$S$23:$S$43)</f>
        <v>1</v>
      </c>
      <c r="D11" s="83">
        <f>SUMIF('Mifsud J (Ghawdex)'!$D$23:$D$43,A11,'Mifsud J (Ghawdex)'!$S$23:$S$43)</f>
        <v>38</v>
      </c>
      <c r="E11" s="83">
        <f>SUMIF('Camilleri N. (Ghawdex)'!$D$23:$D$43,A11,'Camilleri N. (Ghawdex)'!$S$23:$S$43)</f>
        <v>1</v>
      </c>
      <c r="F11" s="83">
        <f>SUMIF('Vella M. (Ghawdex)'!$D$19:$D$39,A11,'Vella M. (Ghawdex)'!$S$19:$S$39)</f>
        <v>2</v>
      </c>
      <c r="G11" s="83">
        <f>SUMIF('Demicoli J.(Ghawdex)'!$D$23:$D$43,A11,'Demicoli J.(Ghawdex)'!$S$23:$S$43)</f>
        <v>0</v>
      </c>
      <c r="H11" s="83">
        <f>SUMIF('Galea C. (Ghawdex)'!$D$19:$D$39,A11,'Galea C. (Ghawdex)'!$S$19:$S$39)</f>
        <v>0</v>
      </c>
      <c r="I11" s="83"/>
      <c r="J11" s="83"/>
      <c r="K11" s="83"/>
      <c r="L11" s="83"/>
      <c r="M11" s="83"/>
      <c r="N11" s="83"/>
      <c r="O11" s="84">
        <f t="shared" si="0"/>
        <v>52</v>
      </c>
      <c r="P11" s="85">
        <f t="shared" si="1"/>
        <v>9.4717668488160295E-2</v>
      </c>
      <c r="Q11" s="86"/>
      <c r="R11" s="87"/>
    </row>
    <row r="12" spans="1:20" ht="15.75" customHeight="1" x14ac:dyDescent="0.25">
      <c r="A12" s="88" t="s">
        <v>13</v>
      </c>
      <c r="B12" s="89">
        <f>SUMIF('Coppini P. (Ghawdex)'!$D$23:$D$43,A12,'Coppini P. (Ghawdex)'!$S$23:$S$43)</f>
        <v>245</v>
      </c>
      <c r="C12" s="89">
        <f>SUMIF('Sultana B. (Ghawdex)'!$D$23:$D$43,A12,'Sultana B. (Ghawdex)'!$S$23:$S$43)</f>
        <v>21</v>
      </c>
      <c r="D12" s="89">
        <f>SUMIF('Mifsud J (Ghawdex)'!$D$23:$D$43,A12,'Mifsud J (Ghawdex)'!$S$23:$S$43)</f>
        <v>0</v>
      </c>
      <c r="E12" s="89">
        <f>SUMIF('Camilleri N. (Ghawdex)'!$D$23:$D$43,A12,'Camilleri N. (Ghawdex)'!$S$23:$S$43)</f>
        <v>0</v>
      </c>
      <c r="F12" s="83">
        <f>SUMIF('Vella M. (Ghawdex)'!$D$19:$D$39,A12,'Vella M. (Ghawdex)'!$S$19:$S$39)</f>
        <v>3</v>
      </c>
      <c r="G12" s="89">
        <f>SUMIF('Demicoli J.(Ghawdex)'!$D$23:$D$43,A12,'Demicoli J.(Ghawdex)'!$S$23:$S$43)</f>
        <v>84</v>
      </c>
      <c r="H12" s="89">
        <f>SUMIF('Galea C. (Ghawdex)'!$D$19:$D$39,A12,'Galea C. (Ghawdex)'!$S$19:$S$39)</f>
        <v>0</v>
      </c>
      <c r="I12" s="89"/>
      <c r="J12" s="89"/>
      <c r="K12" s="89"/>
      <c r="L12" s="89"/>
      <c r="M12" s="89"/>
      <c r="N12" s="89"/>
      <c r="O12" s="90">
        <f t="shared" si="0"/>
        <v>353</v>
      </c>
      <c r="P12" s="91">
        <f t="shared" si="1"/>
        <v>0.6429872495446266</v>
      </c>
      <c r="Q12" s="92">
        <f>SUM(O10:O12)</f>
        <v>424</v>
      </c>
      <c r="R12" s="93">
        <f>Q12/$O$31</f>
        <v>0.77231329690346084</v>
      </c>
    </row>
    <row r="13" spans="1:20" ht="15.75" customHeight="1" x14ac:dyDescent="0.25">
      <c r="A13" s="76" t="s">
        <v>6</v>
      </c>
      <c r="B13" s="77">
        <f>SUMIF('Coppini P. (Ghawdex)'!$D$23:$D$43,A13,'Coppini P. (Ghawdex)'!$S$23:$S$43)</f>
        <v>0</v>
      </c>
      <c r="C13" s="77">
        <f>SUMIF('Sultana B. (Ghawdex)'!$D$23:$D$43,A13,'Sultana B. (Ghawdex)'!$S$23:$S$43)</f>
        <v>0</v>
      </c>
      <c r="D13" s="77">
        <f>SUMIF('Mifsud J (Ghawdex)'!$D$23:$D$43,A13,'Mifsud J (Ghawdex)'!$S$23:$S$43)</f>
        <v>0</v>
      </c>
      <c r="E13" s="77">
        <f>SUMIF('Camilleri N. (Ghawdex)'!$D$23:$D$43,A13,'Camilleri N. (Ghawdex)'!$S$23:$S$43)</f>
        <v>0</v>
      </c>
      <c r="F13" s="77">
        <f>SUMIF('Vella M. (Ghawdex)'!$D$19:$D$39,A13,'Vella M. (Ghawdex)'!$S$19:$S$39)</f>
        <v>0</v>
      </c>
      <c r="G13" s="77">
        <f>SUMIF('Demicoli J.(Ghawdex)'!$D$23:$D$43,A13,'Demicoli J.(Ghawdex)'!$S$23:$S$43)</f>
        <v>0</v>
      </c>
      <c r="H13" s="77">
        <f>SUMIF('Galea C. (Ghawdex)'!$D$19:$D$39,A13,'Galea C. (Ghawdex)'!$S$19:$S$39)</f>
        <v>0</v>
      </c>
      <c r="I13" s="77"/>
      <c r="J13" s="77"/>
      <c r="K13" s="77"/>
      <c r="L13" s="77"/>
      <c r="M13" s="77"/>
      <c r="N13" s="77"/>
      <c r="O13" s="78">
        <f t="shared" si="0"/>
        <v>0</v>
      </c>
      <c r="P13" s="79">
        <f t="shared" si="1"/>
        <v>0</v>
      </c>
      <c r="Q13" s="80"/>
      <c r="R13" s="81"/>
    </row>
    <row r="14" spans="1:20" ht="15.75" customHeight="1" x14ac:dyDescent="0.25">
      <c r="A14" s="82" t="s">
        <v>53</v>
      </c>
      <c r="B14" s="83">
        <f>SUMIF('Coppini P. (Ghawdex)'!$D$23:$D$43,A14,'Coppini P. (Ghawdex)'!$S$23:$S$43)</f>
        <v>0</v>
      </c>
      <c r="C14" s="83">
        <f>SUMIF('Sultana B. (Ghawdex)'!$D$23:$D$43,A14,'Sultana B. (Ghawdex)'!$S$23:$S$43)</f>
        <v>0</v>
      </c>
      <c r="D14" s="83">
        <f>SUMIF('Mifsud J (Ghawdex)'!$D$23:$D$43,A14,'Mifsud J (Ghawdex)'!$S$23:$S$43)</f>
        <v>0</v>
      </c>
      <c r="E14" s="83">
        <f>SUMIF('Camilleri N. (Ghawdex)'!$D$23:$D$43,A14,'Camilleri N. (Ghawdex)'!$S$23:$S$43)</f>
        <v>0</v>
      </c>
      <c r="F14" s="83">
        <f>SUMIF('Vella M. (Ghawdex)'!$D$19:$D$39,A14,'Vella M. (Ghawdex)'!$S$19:$S$39)</f>
        <v>0</v>
      </c>
      <c r="G14" s="83">
        <f>SUMIF('Demicoli J.(Ghawdex)'!$D$23:$D$43,A14,'Demicoli J.(Ghawdex)'!$S$23:$S$43)</f>
        <v>0</v>
      </c>
      <c r="H14" s="83">
        <f>SUMIF('Galea C. (Ghawdex)'!$D$19:$D$39,A14,'Galea C. (Ghawdex)'!$S$19:$S$39)</f>
        <v>0</v>
      </c>
      <c r="I14" s="83"/>
      <c r="J14" s="83"/>
      <c r="K14" s="83"/>
      <c r="L14" s="83"/>
      <c r="M14" s="83"/>
      <c r="N14" s="83"/>
      <c r="O14" s="84">
        <f t="shared" si="0"/>
        <v>0</v>
      </c>
      <c r="P14" s="85">
        <f t="shared" si="1"/>
        <v>0</v>
      </c>
      <c r="Q14" s="86"/>
      <c r="R14" s="87"/>
    </row>
    <row r="15" spans="1:20" ht="15.75" customHeight="1" x14ac:dyDescent="0.25">
      <c r="A15" s="88" t="s">
        <v>28</v>
      </c>
      <c r="B15" s="89">
        <f>SUMIF('Coppini P. (Ghawdex)'!$D$23:$D$43,A15,'Coppini P. (Ghawdex)'!$S$23:$S$43)</f>
        <v>0</v>
      </c>
      <c r="C15" s="89">
        <f>SUMIF('Sultana B. (Ghawdex)'!$D$23:$D$43,A15,'Sultana B. (Ghawdex)'!$S$23:$S$43)</f>
        <v>0</v>
      </c>
      <c r="D15" s="89">
        <f>SUMIF('Mifsud J (Ghawdex)'!$D$23:$D$43,A15,'Mifsud J (Ghawdex)'!$S$23:$S$43)</f>
        <v>19</v>
      </c>
      <c r="E15" s="89">
        <f>SUMIF('Camilleri N. (Ghawdex)'!$D$23:$D$43,A15,'Camilleri N. (Ghawdex)'!$S$23:$S$43)</f>
        <v>0</v>
      </c>
      <c r="F15" s="83">
        <f>SUMIF('Vella M. (Ghawdex)'!$D$19:$D$39,A15,'Vella M. (Ghawdex)'!$S$19:$S$39)</f>
        <v>0</v>
      </c>
      <c r="G15" s="89">
        <f>SUMIF('Demicoli J.(Ghawdex)'!$D$23:$D$43,A15,'Demicoli J.(Ghawdex)'!$S$23:$S$43)</f>
        <v>0</v>
      </c>
      <c r="H15" s="89">
        <f>SUMIF('Galea C. (Ghawdex)'!$D$19:$D$39,A15,'Galea C. (Ghawdex)'!$S$19:$S$39)</f>
        <v>0</v>
      </c>
      <c r="I15" s="89"/>
      <c r="J15" s="89"/>
      <c r="K15" s="89"/>
      <c r="L15" s="89"/>
      <c r="M15" s="89"/>
      <c r="N15" s="89"/>
      <c r="O15" s="90">
        <f t="shared" si="0"/>
        <v>19</v>
      </c>
      <c r="P15" s="91">
        <f t="shared" si="1"/>
        <v>3.4608378870673952E-2</v>
      </c>
      <c r="Q15" s="92">
        <f>SUM(O13:O15)</f>
        <v>19</v>
      </c>
      <c r="R15" s="93">
        <f>Q15/$O$31</f>
        <v>3.4608378870673952E-2</v>
      </c>
    </row>
    <row r="16" spans="1:20" ht="15.75" customHeight="1" x14ac:dyDescent="0.25">
      <c r="A16" s="76" t="s">
        <v>7</v>
      </c>
      <c r="B16" s="77">
        <f>SUMIF('Coppini P. (Ghawdex)'!$D$23:$D$43,A16,'Coppini P. (Ghawdex)'!$S$23:$S$43)</f>
        <v>0</v>
      </c>
      <c r="C16" s="77">
        <f>SUMIF('Sultana B. (Ghawdex)'!$D$23:$D$43,A16,'Sultana B. (Ghawdex)'!$S$23:$S$43)</f>
        <v>0</v>
      </c>
      <c r="D16" s="77">
        <f>SUMIF('Mifsud J (Ghawdex)'!$D$23:$D$43,A16,'Mifsud J (Ghawdex)'!$S$23:$S$43)</f>
        <v>0</v>
      </c>
      <c r="E16" s="77">
        <f>SUMIF('Camilleri N. (Ghawdex)'!$D$23:$D$43,A16,'Camilleri N. (Ghawdex)'!$S$23:$S$43)</f>
        <v>0</v>
      </c>
      <c r="F16" s="77">
        <f>SUMIF('Vella M. (Ghawdex)'!$D$19:$D$39,A16,'Vella M. (Ghawdex)'!$S$19:$S$39)</f>
        <v>0</v>
      </c>
      <c r="G16" s="77">
        <f>SUMIF('Demicoli J.(Ghawdex)'!$D$23:$D$43,A16,'Demicoli J.(Ghawdex)'!$S$23:$S$43)</f>
        <v>0</v>
      </c>
      <c r="H16" s="77">
        <f>SUMIF('Galea C. (Ghawdex)'!$D$19:$D$39,A16,'Galea C. (Ghawdex)'!$S$19:$S$39)</f>
        <v>0</v>
      </c>
      <c r="I16" s="77"/>
      <c r="J16" s="77"/>
      <c r="K16" s="77"/>
      <c r="L16" s="77"/>
      <c r="M16" s="77"/>
      <c r="N16" s="77"/>
      <c r="O16" s="78">
        <f t="shared" si="0"/>
        <v>0</v>
      </c>
      <c r="P16" s="79">
        <f t="shared" si="1"/>
        <v>0</v>
      </c>
      <c r="Q16" s="80"/>
      <c r="R16" s="81"/>
    </row>
    <row r="17" spans="1:18" ht="15.75" customHeight="1" x14ac:dyDescent="0.25">
      <c r="A17" s="82" t="s">
        <v>29</v>
      </c>
      <c r="B17" s="83">
        <f>SUMIF('Coppini P. (Ghawdex)'!$D$23:$D$43,A17,'Coppini P. (Ghawdex)'!$S$23:$S$43)</f>
        <v>0</v>
      </c>
      <c r="C17" s="83">
        <f>SUMIF('Sultana B. (Ghawdex)'!$D$23:$D$43,A17,'Sultana B. (Ghawdex)'!$S$23:$S$43)</f>
        <v>0</v>
      </c>
      <c r="D17" s="83">
        <f>SUMIF('Mifsud J (Ghawdex)'!$D$23:$D$43,A17,'Mifsud J (Ghawdex)'!$S$23:$S$43)</f>
        <v>0</v>
      </c>
      <c r="E17" s="83">
        <f>SUMIF('Camilleri N. (Ghawdex)'!$D$23:$D$43,A17,'Camilleri N. (Ghawdex)'!$S$23:$S$43)</f>
        <v>0</v>
      </c>
      <c r="F17" s="83">
        <f>SUMIF('Vella M. (Ghawdex)'!$D$19:$D$39,A17,'Vella M. (Ghawdex)'!$S$19:$S$39)</f>
        <v>0</v>
      </c>
      <c r="G17" s="83">
        <f>SUMIF('Demicoli J.(Ghawdex)'!$D$23:$D$43,A17,'Demicoli J.(Ghawdex)'!$S$23:$S$43)</f>
        <v>0</v>
      </c>
      <c r="H17" s="83">
        <f>SUMIF('Galea C. (Ghawdex)'!$D$19:$D$39,A17,'Galea C. (Ghawdex)'!$S$19:$S$39)</f>
        <v>0</v>
      </c>
      <c r="I17" s="83"/>
      <c r="J17" s="83"/>
      <c r="K17" s="83"/>
      <c r="L17" s="83"/>
      <c r="M17" s="83"/>
      <c r="N17" s="83"/>
      <c r="O17" s="84">
        <f t="shared" si="0"/>
        <v>0</v>
      </c>
      <c r="P17" s="85">
        <f t="shared" si="1"/>
        <v>0</v>
      </c>
      <c r="Q17" s="86"/>
      <c r="R17" s="87"/>
    </row>
    <row r="18" spans="1:18" ht="15.75" customHeight="1" x14ac:dyDescent="0.25">
      <c r="A18" s="82" t="s">
        <v>30</v>
      </c>
      <c r="B18" s="83">
        <f>SUMIF('Coppini P. (Ghawdex)'!$D$23:$D$43,A18,'Coppini P. (Ghawdex)'!$S$23:$S$43)</f>
        <v>0</v>
      </c>
      <c r="C18" s="83">
        <f>SUMIF('Sultana B. (Ghawdex)'!$D$23:$D$43,A18,'Sultana B. (Ghawdex)'!$S$23:$S$43)</f>
        <v>0</v>
      </c>
      <c r="D18" s="83">
        <f>SUMIF('Mifsud J (Ghawdex)'!$D$23:$D$43,A18,'Mifsud J (Ghawdex)'!$S$23:$S$43)</f>
        <v>0</v>
      </c>
      <c r="E18" s="83">
        <f>SUMIF('Camilleri N. (Ghawdex)'!$D$23:$D$43,A18,'Camilleri N. (Ghawdex)'!$S$23:$S$43)</f>
        <v>0</v>
      </c>
      <c r="F18" s="83">
        <f>SUMIF('Vella M. (Ghawdex)'!$D$19:$D$39,A18,'Vella M. (Ghawdex)'!$S$19:$S$39)</f>
        <v>0</v>
      </c>
      <c r="G18" s="83">
        <f>SUMIF('Demicoli J.(Ghawdex)'!$D$23:$D$43,A18,'Demicoli J.(Ghawdex)'!$S$23:$S$43)</f>
        <v>0</v>
      </c>
      <c r="H18" s="83">
        <f>SUMIF('Galea C. (Ghawdex)'!$D$19:$D$39,A18,'Galea C. (Ghawdex)'!$S$19:$S$39)</f>
        <v>0</v>
      </c>
      <c r="I18" s="83"/>
      <c r="J18" s="83"/>
      <c r="K18" s="83"/>
      <c r="L18" s="83"/>
      <c r="M18" s="83"/>
      <c r="N18" s="83"/>
      <c r="O18" s="84">
        <f t="shared" si="0"/>
        <v>0</v>
      </c>
      <c r="P18" s="85">
        <f t="shared" si="1"/>
        <v>0</v>
      </c>
      <c r="Q18" s="86"/>
      <c r="R18" s="87"/>
    </row>
    <row r="19" spans="1:18" ht="15.75" customHeight="1" x14ac:dyDescent="0.25">
      <c r="A19" s="82" t="s">
        <v>31</v>
      </c>
      <c r="B19" s="83">
        <f>SUMIF('Coppini P. (Ghawdex)'!$D$23:$D$43,A19,'Coppini P. (Ghawdex)'!$S$23:$S$43)</f>
        <v>0</v>
      </c>
      <c r="C19" s="83">
        <f>SUMIF('Sultana B. (Ghawdex)'!$D$23:$D$43,A19,'Sultana B. (Ghawdex)'!$S$23:$S$43)</f>
        <v>0</v>
      </c>
      <c r="D19" s="83">
        <f>SUMIF('Mifsud J (Ghawdex)'!$D$23:$D$43,A19,'Mifsud J (Ghawdex)'!$S$23:$S$43)</f>
        <v>1</v>
      </c>
      <c r="E19" s="83">
        <f>SUMIF('Camilleri N. (Ghawdex)'!$D$23:$D$43,A19,'Camilleri N. (Ghawdex)'!$S$23:$S$43)</f>
        <v>0</v>
      </c>
      <c r="F19" s="83">
        <f>SUMIF('Vella M. (Ghawdex)'!$D$19:$D$39,A19,'Vella M. (Ghawdex)'!$S$19:$S$39)</f>
        <v>0</v>
      </c>
      <c r="G19" s="83">
        <f>SUMIF('Demicoli J.(Ghawdex)'!$D$23:$D$43,A19,'Demicoli J.(Ghawdex)'!$S$23:$S$43)</f>
        <v>0</v>
      </c>
      <c r="H19" s="83">
        <f>SUMIF('Galea C. (Ghawdex)'!$D$19:$D$39,A19,'Galea C. (Ghawdex)'!$S$19:$S$39)</f>
        <v>0</v>
      </c>
      <c r="I19" s="83"/>
      <c r="J19" s="83"/>
      <c r="K19" s="83"/>
      <c r="L19" s="83"/>
      <c r="M19" s="83"/>
      <c r="N19" s="83"/>
      <c r="O19" s="84">
        <f t="shared" si="0"/>
        <v>1</v>
      </c>
      <c r="P19" s="85">
        <f t="shared" si="1"/>
        <v>1.8214936247723133E-3</v>
      </c>
      <c r="Q19" s="86"/>
      <c r="R19" s="87"/>
    </row>
    <row r="20" spans="1:18" ht="15.75" customHeight="1" x14ac:dyDescent="0.25">
      <c r="A20" s="88" t="s">
        <v>32</v>
      </c>
      <c r="B20" s="89">
        <f>SUMIF('Coppini P. (Ghawdex)'!$D$23:$D$43,A20,'Coppini P. (Ghawdex)'!$S$23:$S$43)</f>
        <v>0</v>
      </c>
      <c r="C20" s="89">
        <f>SUMIF('Sultana B. (Ghawdex)'!$D$23:$D$43,A20,'Sultana B. (Ghawdex)'!$S$23:$S$43)</f>
        <v>0</v>
      </c>
      <c r="D20" s="89">
        <f>SUMIF('Mifsud J (Ghawdex)'!$D$23:$D$43,A20,'Mifsud J (Ghawdex)'!$S$23:$S$43)</f>
        <v>2</v>
      </c>
      <c r="E20" s="89">
        <f>SUMIF('Camilleri N. (Ghawdex)'!$D$23:$D$43,A20,'Camilleri N. (Ghawdex)'!$S$23:$S$43)</f>
        <v>0</v>
      </c>
      <c r="F20" s="83">
        <f>SUMIF('Vella M. (Ghawdex)'!$D$19:$D$39,A20,'Vella M. (Ghawdex)'!$S$19:$S$39)</f>
        <v>0</v>
      </c>
      <c r="G20" s="89">
        <f>SUMIF('Demicoli J.(Ghawdex)'!$D$23:$D$43,A20,'Demicoli J.(Ghawdex)'!$S$23:$S$43)</f>
        <v>0</v>
      </c>
      <c r="H20" s="83">
        <f>SUMIF('Galea C. (Ghawdex)'!$D$19:$D$39,A20,'Galea C. (Ghawdex)'!$S$19:$S$39)</f>
        <v>0</v>
      </c>
      <c r="I20" s="89"/>
      <c r="J20" s="89"/>
      <c r="K20" s="89"/>
      <c r="L20" s="89"/>
      <c r="M20" s="89"/>
      <c r="N20" s="89"/>
      <c r="O20" s="90">
        <f t="shared" si="0"/>
        <v>2</v>
      </c>
      <c r="P20" s="91">
        <f t="shared" si="1"/>
        <v>3.6429872495446266E-3</v>
      </c>
      <c r="Q20" s="92">
        <f>SUM(O16:O20)</f>
        <v>3</v>
      </c>
      <c r="R20" s="93">
        <f>Q20/$O$31</f>
        <v>5.4644808743169399E-3</v>
      </c>
    </row>
    <row r="21" spans="1:18" ht="15.75" customHeight="1" x14ac:dyDescent="0.25">
      <c r="A21" s="76" t="s">
        <v>33</v>
      </c>
      <c r="B21" s="77">
        <f>SUMIF('Coppini P. (Ghawdex)'!$D$23:$D$43,A21,'Coppini P. (Ghawdex)'!$S$23:$S$43)</f>
        <v>0</v>
      </c>
      <c r="C21" s="77">
        <f>SUMIF('Sultana B. (Ghawdex)'!$D$23:$D$43,A21,'Sultana B. (Ghawdex)'!$S$23:$S$43)</f>
        <v>0</v>
      </c>
      <c r="D21" s="77">
        <f>SUMIF('Mifsud J (Ghawdex)'!$D$23:$D$43,A21,'Mifsud J (Ghawdex)'!$S$23:$S$43)</f>
        <v>18</v>
      </c>
      <c r="E21" s="77">
        <f>SUMIF('Camilleri N. (Ghawdex)'!$D$23:$D$43,A21,'Camilleri N. (Ghawdex)'!$S$23:$S$43)</f>
        <v>0</v>
      </c>
      <c r="F21" s="77">
        <f>SUMIF('Vella M. (Ghawdex)'!$D$19:$D$39,A21,'Vella M. (Ghawdex)'!$S$19:$S$39)</f>
        <v>0</v>
      </c>
      <c r="G21" s="77">
        <f>SUMIF('Demicoli J.(Ghawdex)'!$D$23:$D$43,A21,'Demicoli J.(Ghawdex)'!$S$23:$S$43)</f>
        <v>0</v>
      </c>
      <c r="H21" s="77">
        <f>SUMIF('Galea C. (Ghawdex)'!$D$19:$D$39,A21,'Galea C. (Ghawdex)'!$S$19:$S$39)</f>
        <v>0</v>
      </c>
      <c r="I21" s="77"/>
      <c r="J21" s="77"/>
      <c r="K21" s="77"/>
      <c r="L21" s="77"/>
      <c r="M21" s="77"/>
      <c r="N21" s="77"/>
      <c r="O21" s="78">
        <f t="shared" si="0"/>
        <v>18</v>
      </c>
      <c r="P21" s="79">
        <f t="shared" si="1"/>
        <v>3.2786885245901641E-2</v>
      </c>
      <c r="Q21" s="80"/>
      <c r="R21" s="81"/>
    </row>
    <row r="22" spans="1:18" ht="15.75" customHeight="1" x14ac:dyDescent="0.25">
      <c r="A22" s="88" t="s">
        <v>34</v>
      </c>
      <c r="B22" s="89">
        <f>SUMIF('Coppini P. (Ghawdex)'!$D$23:$D$43,A22,'Coppini P. (Ghawdex)'!$S$23:$S$43)</f>
        <v>0</v>
      </c>
      <c r="C22" s="89">
        <f>SUMIF('Sultana B. (Ghawdex)'!$D$23:$D$43,A22,'Sultana B. (Ghawdex)'!$S$23:$S$43)</f>
        <v>0</v>
      </c>
      <c r="D22" s="89">
        <f>SUMIF('Mifsud J (Ghawdex)'!$D$23:$D$43,A22,'Mifsud J (Ghawdex)'!$S$23:$S$43)</f>
        <v>1</v>
      </c>
      <c r="E22" s="89">
        <f>SUMIF('Camilleri N. (Ghawdex)'!$D$23:$D$43,A22,'Camilleri N. (Ghawdex)'!$S$23:$S$43)</f>
        <v>0</v>
      </c>
      <c r="F22" s="89">
        <f>SUMIF('Vella M. (Ghawdex)'!$D$19:$D$39,A22,'Vella M. (Ghawdex)'!$S$19:$S$39)</f>
        <v>0</v>
      </c>
      <c r="G22" s="89">
        <f>SUMIF('Demicoli J.(Ghawdex)'!$D$23:$D$43,A22,'Demicoli J.(Ghawdex)'!$S$23:$S$43)</f>
        <v>0</v>
      </c>
      <c r="H22" s="83">
        <f>SUMIF('Galea C. (Ghawdex)'!$D$19:$D$39,A22,'Galea C. (Ghawdex)'!$S$19:$S$39)</f>
        <v>0</v>
      </c>
      <c r="I22" s="89"/>
      <c r="J22" s="89"/>
      <c r="K22" s="89"/>
      <c r="L22" s="89"/>
      <c r="M22" s="89"/>
      <c r="N22" s="89"/>
      <c r="O22" s="90">
        <f t="shared" si="0"/>
        <v>1</v>
      </c>
      <c r="P22" s="91">
        <f t="shared" si="1"/>
        <v>1.8214936247723133E-3</v>
      </c>
      <c r="Q22" s="92">
        <f>SUM(O21:O22)</f>
        <v>19</v>
      </c>
      <c r="R22" s="93">
        <f t="shared" ref="R22:R30" si="2">Q22/$O$31</f>
        <v>3.4608378870673952E-2</v>
      </c>
    </row>
    <row r="23" spans="1:18" ht="15.75" customHeight="1" x14ac:dyDescent="0.25">
      <c r="A23" s="76" t="s">
        <v>14</v>
      </c>
      <c r="B23" s="77">
        <f>SUMIF('Coppini P. (Ghawdex)'!$D$23:$D$43,A23,'Coppini P. (Ghawdex)'!$S$23:$S$43)</f>
        <v>0</v>
      </c>
      <c r="C23" s="77">
        <f>SUMIF('Sultana B. (Ghawdex)'!$D$23:$D$43,A23,'Sultana B. (Ghawdex)'!$S$23:$S$43)</f>
        <v>0</v>
      </c>
      <c r="D23" s="77">
        <f>SUMIF('Mifsud J (Ghawdex)'!$D$23:$D$43,A23,'Mifsud J (Ghawdex)'!$S$23:$S$43)</f>
        <v>77</v>
      </c>
      <c r="E23" s="77">
        <f>SUMIF('Camilleri N. (Ghawdex)'!$D$23:$D$43,A23,'Camilleri N. (Ghawdex)'!$S$23:$S$43)</f>
        <v>0</v>
      </c>
      <c r="F23" s="83">
        <f>SUMIF('Vella M. (Ghawdex)'!$D$19:$D$39,A23,'Vella M. (Ghawdex)'!$S$19:$S$39)</f>
        <v>0</v>
      </c>
      <c r="G23" s="77">
        <f>SUMIF('Demicoli J.(Ghawdex)'!$D$23:$D$43,A23,'Demicoli J.(Ghawdex)'!$S$23:$S$43)</f>
        <v>0</v>
      </c>
      <c r="H23" s="77">
        <f>SUMIF('Galea C. (Ghawdex)'!$D$19:$D$39,A23,'Galea C. (Ghawdex)'!$S$19:$S$39)</f>
        <v>0</v>
      </c>
      <c r="I23" s="77"/>
      <c r="J23" s="77"/>
      <c r="K23" s="77"/>
      <c r="L23" s="77"/>
      <c r="M23" s="77"/>
      <c r="N23" s="77"/>
      <c r="O23" s="78">
        <f t="shared" si="0"/>
        <v>77</v>
      </c>
      <c r="P23" s="94">
        <f t="shared" si="1"/>
        <v>0.14025500910746813</v>
      </c>
      <c r="Q23" s="95">
        <f t="shared" ref="Q23:Q30" si="3">SUM(O23)</f>
        <v>77</v>
      </c>
      <c r="R23" s="96">
        <f t="shared" si="2"/>
        <v>0.14025500910746813</v>
      </c>
    </row>
    <row r="24" spans="1:18" ht="15.75" customHeight="1" x14ac:dyDescent="0.25">
      <c r="A24" s="76" t="s">
        <v>50</v>
      </c>
      <c r="B24" s="77">
        <f>SUMIF('Coppini P. (Ghawdex)'!$D$23:$D$43,A24,'Coppini P. (Ghawdex)'!$S$23:$S$43)</f>
        <v>0</v>
      </c>
      <c r="C24" s="77">
        <f>SUMIF('Sultana B. (Ghawdex)'!$D$23:$D$43,A24,'Sultana B. (Ghawdex)'!$S$23:$S$43)</f>
        <v>0</v>
      </c>
      <c r="D24" s="77">
        <f>SUMIF('Mifsud J (Ghawdex)'!$D$23:$D$43,A24,'Mifsud J (Ghawdex)'!$S$23:$S$43)</f>
        <v>0</v>
      </c>
      <c r="E24" s="77">
        <f>SUMIF('Camilleri N. (Ghawdex)'!$D$23:$D$43,A24,'Camilleri N. (Ghawdex)'!$S$23:$S$43)</f>
        <v>0</v>
      </c>
      <c r="F24" s="77">
        <f>SUMIF('Vella M. (Ghawdex)'!$D$19:$D$39,A24,'Vella M. (Ghawdex)'!$S$19:$S$39)</f>
        <v>0</v>
      </c>
      <c r="G24" s="77">
        <f>SUMIF('Demicoli J.(Ghawdex)'!$D$23:$D$43,A24,'Demicoli J.(Ghawdex)'!$S$23:$S$43)</f>
        <v>0</v>
      </c>
      <c r="H24" s="77">
        <f>SUMIF('Galea C. (Ghawdex)'!$D$19:$D$39,A24,'Galea C. (Ghawdex)'!$S$19:$S$39)</f>
        <v>0</v>
      </c>
      <c r="I24" s="77"/>
      <c r="J24" s="77"/>
      <c r="K24" s="77"/>
      <c r="L24" s="77"/>
      <c r="M24" s="77"/>
      <c r="N24" s="77"/>
      <c r="O24" s="78">
        <f t="shared" si="0"/>
        <v>0</v>
      </c>
      <c r="P24" s="94">
        <f t="shared" si="1"/>
        <v>0</v>
      </c>
      <c r="Q24" s="95">
        <f t="shared" si="3"/>
        <v>0</v>
      </c>
      <c r="R24" s="96">
        <f t="shared" si="2"/>
        <v>0</v>
      </c>
    </row>
    <row r="25" spans="1:18" ht="15.75" customHeight="1" x14ac:dyDescent="0.25">
      <c r="A25" s="76" t="s">
        <v>51</v>
      </c>
      <c r="B25" s="77">
        <f>SUMIF('Coppini P. (Ghawdex)'!$D$23:$D$43,A25,'Coppini P. (Ghawdex)'!$S$23:$S$43)</f>
        <v>0</v>
      </c>
      <c r="C25" s="77">
        <f>SUMIF('Sultana B. (Ghawdex)'!$D$23:$D$43,A25,'Sultana B. (Ghawdex)'!$S$23:$S$43)</f>
        <v>0</v>
      </c>
      <c r="D25" s="77">
        <f>SUMIF('Mifsud J (Ghawdex)'!$D$23:$D$43,A25,'Mifsud J (Ghawdex)'!$S$23:$S$43)</f>
        <v>0</v>
      </c>
      <c r="E25" s="77">
        <f>SUMIF('Camilleri N. (Ghawdex)'!$D$23:$D$43,A25,'Camilleri N. (Ghawdex)'!$S$23:$S$43)</f>
        <v>0</v>
      </c>
      <c r="F25" s="77">
        <f>SUMIF('Vella M. (Ghawdex)'!$D$19:$D$39,A25,'Vella M. (Ghawdex)'!$S$19:$S$39)</f>
        <v>0</v>
      </c>
      <c r="G25" s="77">
        <f>SUMIF('Demicoli J.(Ghawdex)'!$D$23:$D$43,A25,'Demicoli J.(Ghawdex)'!$S$23:$S$43)</f>
        <v>0</v>
      </c>
      <c r="H25" s="77">
        <f>SUMIF('Galea C. (Ghawdex)'!$D$19:$D$39,A25,'Galea C. (Ghawdex)'!$S$19:$S$39)</f>
        <v>0</v>
      </c>
      <c r="I25" s="77"/>
      <c r="J25" s="77"/>
      <c r="K25" s="77"/>
      <c r="L25" s="77"/>
      <c r="M25" s="77"/>
      <c r="N25" s="77"/>
      <c r="O25" s="78">
        <f t="shared" si="0"/>
        <v>0</v>
      </c>
      <c r="P25" s="94">
        <f t="shared" si="1"/>
        <v>0</v>
      </c>
      <c r="Q25" s="95">
        <f t="shared" si="3"/>
        <v>0</v>
      </c>
      <c r="R25" s="96">
        <f t="shared" si="2"/>
        <v>0</v>
      </c>
    </row>
    <row r="26" spans="1:18" ht="15.75" customHeight="1" x14ac:dyDescent="0.25">
      <c r="A26" s="76" t="s">
        <v>52</v>
      </c>
      <c r="B26" s="77">
        <f>SUMIF('Coppini P. (Ghawdex)'!$D$23:$D$43,A26,'Coppini P. (Ghawdex)'!$S$23:$S$43)</f>
        <v>0</v>
      </c>
      <c r="C26" s="77">
        <f>SUMIF('Sultana B. (Ghawdex)'!$D$23:$D$43,A26,'Sultana B. (Ghawdex)'!$S$23:$S$43)</f>
        <v>0</v>
      </c>
      <c r="D26" s="77">
        <f>SUMIF('Mifsud J (Ghawdex)'!$D$23:$D$43,A26,'Mifsud J (Ghawdex)'!$S$23:$S$43)</f>
        <v>0</v>
      </c>
      <c r="E26" s="77">
        <f>SUMIF('Camilleri N. (Ghawdex)'!$D$23:$D$43,A26,'Camilleri N. (Ghawdex)'!$S$23:$S$43)</f>
        <v>0</v>
      </c>
      <c r="F26" s="77">
        <f>SUMIF('Vella M. (Ghawdex)'!$D$19:$D$39,A26,'Vella M. (Ghawdex)'!$S$19:$S$39)</f>
        <v>0</v>
      </c>
      <c r="G26" s="77">
        <f>SUMIF('Demicoli J.(Ghawdex)'!$D$23:$D$43,A26,'Demicoli J.(Ghawdex)'!$S$23:$S$43)</f>
        <v>0</v>
      </c>
      <c r="H26" s="77">
        <f>SUMIF('Galea C. (Ghawdex)'!$D$19:$D$39,A26,'Galea C. (Ghawdex)'!$S$19:$S$39)</f>
        <v>0</v>
      </c>
      <c r="I26" s="77"/>
      <c r="J26" s="77"/>
      <c r="K26" s="77"/>
      <c r="L26" s="77"/>
      <c r="M26" s="77"/>
      <c r="N26" s="77"/>
      <c r="O26" s="78">
        <f t="shared" si="0"/>
        <v>0</v>
      </c>
      <c r="P26" s="94">
        <f>O26/$O$31</f>
        <v>0</v>
      </c>
      <c r="Q26" s="95">
        <f t="shared" si="3"/>
        <v>0</v>
      </c>
      <c r="R26" s="96">
        <f t="shared" si="2"/>
        <v>0</v>
      </c>
    </row>
    <row r="27" spans="1:18" ht="15.75" customHeight="1" x14ac:dyDescent="0.25">
      <c r="A27" s="109" t="s">
        <v>103</v>
      </c>
      <c r="B27" s="77">
        <f>SUMIF('Coppini P. (Ghawdex)'!$D$23:$D$43,A27,'Coppini P. (Ghawdex)'!$S$23:$S$43)</f>
        <v>0</v>
      </c>
      <c r="C27" s="77">
        <f>SUMIF('Sultana B. (Ghawdex)'!$D$23:$D$43,A27,'Sultana B. (Ghawdex)'!$S$23:$S$43)</f>
        <v>0</v>
      </c>
      <c r="D27" s="77">
        <f>SUMIF('Mifsud J (Ghawdex)'!$D$23:$D$43,A27,'Mifsud J (Ghawdex)'!$S$23:$S$43)</f>
        <v>0</v>
      </c>
      <c r="E27" s="77">
        <f>SUMIF('Camilleri N. (Ghawdex)'!$D$23:$D$43,A27,'Camilleri N. (Ghawdex)'!$S$23:$S$43)</f>
        <v>0</v>
      </c>
      <c r="F27" s="77">
        <f>SUMIF('Vella M. (Ghawdex)'!$D$19:$D$39,A27,'Vella M. (Ghawdex)'!$S$19:$S$39)</f>
        <v>0</v>
      </c>
      <c r="G27" s="77">
        <f>SUMIF('Demicoli J.(Ghawdex)'!$D$23:$D$43,A27,'Demicoli J.(Ghawdex)'!$S$23:$S$43)</f>
        <v>0</v>
      </c>
      <c r="H27" s="77">
        <f>SUMIF('Galea C. (Ghawdex)'!$D$19:$D$39,A27,'Galea C. (Ghawdex)'!$S$19:$S$39)</f>
        <v>0</v>
      </c>
      <c r="I27" s="77"/>
      <c r="J27" s="77"/>
      <c r="K27" s="77"/>
      <c r="L27" s="77"/>
      <c r="M27" s="77"/>
      <c r="N27" s="77"/>
      <c r="O27" s="78">
        <f t="shared" si="0"/>
        <v>0</v>
      </c>
      <c r="P27" s="94">
        <f>O27/$O$31</f>
        <v>0</v>
      </c>
      <c r="Q27" s="95">
        <f t="shared" si="3"/>
        <v>0</v>
      </c>
      <c r="R27" s="96">
        <f t="shared" si="2"/>
        <v>0</v>
      </c>
    </row>
    <row r="28" spans="1:18" ht="15.75" customHeight="1" x14ac:dyDescent="0.25">
      <c r="A28" s="109" t="s">
        <v>104</v>
      </c>
      <c r="B28" s="77">
        <f>SUMIF('Coppini P. (Ghawdex)'!$D$23:$D$43,A28,'Coppini P. (Ghawdex)'!$S$23:$S$43)</f>
        <v>0</v>
      </c>
      <c r="C28" s="77">
        <f>SUMIF('Sultana B. (Ghawdex)'!$D$23:$D$43,A28,'Sultana B. (Ghawdex)'!$S$23:$S$43)</f>
        <v>0</v>
      </c>
      <c r="D28" s="77">
        <f>SUMIF('Mifsud J (Ghawdex)'!$D$23:$D$43,A28,'Mifsud J (Ghawdex)'!$S$23:$S$43)</f>
        <v>0</v>
      </c>
      <c r="E28" s="77">
        <f>SUMIF('Camilleri N. (Ghawdex)'!$D$23:$D$43,A28,'Camilleri N. (Ghawdex)'!$S$23:$S$43)</f>
        <v>0</v>
      </c>
      <c r="F28" s="77">
        <f>SUMIF('Vella M. (Ghawdex)'!$D$19:$D$39,A28,'Vella M. (Ghawdex)'!$S$19:$S$39)</f>
        <v>0</v>
      </c>
      <c r="G28" s="77">
        <f>SUMIF('Demicoli J.(Ghawdex)'!$D$23:$D$43,A28,'Demicoli J.(Ghawdex)'!$S$23:$S$43)</f>
        <v>0</v>
      </c>
      <c r="H28" s="77">
        <f>SUMIF('Galea C. (Ghawdex)'!$D$19:$D$39,A28,'Galea C. (Ghawdex)'!$S$19:$S$39)</f>
        <v>0</v>
      </c>
      <c r="I28" s="77"/>
      <c r="J28" s="77"/>
      <c r="K28" s="77"/>
      <c r="L28" s="77"/>
      <c r="M28" s="77"/>
      <c r="N28" s="77"/>
      <c r="O28" s="78">
        <f t="shared" si="0"/>
        <v>0</v>
      </c>
      <c r="P28" s="94">
        <f>O28/$O$31</f>
        <v>0</v>
      </c>
      <c r="Q28" s="95">
        <f t="shared" si="3"/>
        <v>0</v>
      </c>
      <c r="R28" s="96">
        <f t="shared" si="2"/>
        <v>0</v>
      </c>
    </row>
    <row r="29" spans="1:18" ht="15.75" customHeight="1" x14ac:dyDescent="0.25">
      <c r="A29" s="109" t="s">
        <v>105</v>
      </c>
      <c r="B29" s="77">
        <f>SUMIF('Coppini P. (Ghawdex)'!$D$23:$D$43,A29,'Coppini P. (Ghawdex)'!$S$23:$S$43)</f>
        <v>0</v>
      </c>
      <c r="C29" s="77">
        <f>SUMIF('Sultana B. (Ghawdex)'!$D$23:$D$43,A29,'Sultana B. (Ghawdex)'!$S$23:$S$43)</f>
        <v>0</v>
      </c>
      <c r="D29" s="77">
        <f>SUMIF('Mifsud J (Ghawdex)'!$D$23:$D$43,A29,'Mifsud J (Ghawdex)'!$S$23:$S$43)</f>
        <v>0</v>
      </c>
      <c r="E29" s="77">
        <f>SUMIF('Camilleri N. (Ghawdex)'!$D$23:$D$43,A29,'Camilleri N. (Ghawdex)'!$S$23:$S$43)</f>
        <v>0</v>
      </c>
      <c r="F29" s="77">
        <f>SUMIF('Vella M. (Ghawdex)'!$D$19:$D$39,A29,'Vella M. (Ghawdex)'!$S$19:$S$39)</f>
        <v>0</v>
      </c>
      <c r="G29" s="77">
        <f>SUMIF('Demicoli J.(Ghawdex)'!$D$23:$D$43,A29,'Demicoli J.(Ghawdex)'!$S$23:$S$43)</f>
        <v>0</v>
      </c>
      <c r="H29" s="77">
        <f>SUMIF('Galea C. (Ghawdex)'!$D$19:$D$39,A29,'Galea C. (Ghawdex)'!$S$19:$S$39)</f>
        <v>0</v>
      </c>
      <c r="I29" s="77"/>
      <c r="J29" s="77"/>
      <c r="K29" s="77"/>
      <c r="L29" s="77"/>
      <c r="M29" s="77"/>
      <c r="N29" s="77"/>
      <c r="O29" s="78">
        <f t="shared" si="0"/>
        <v>0</v>
      </c>
      <c r="P29" s="94">
        <f>O29/$O$31</f>
        <v>0</v>
      </c>
      <c r="Q29" s="95">
        <f t="shared" si="3"/>
        <v>0</v>
      </c>
      <c r="R29" s="96">
        <f t="shared" si="2"/>
        <v>0</v>
      </c>
    </row>
    <row r="30" spans="1:18" ht="15.75" customHeight="1" thickBot="1" x14ac:dyDescent="0.3">
      <c r="A30" s="110" t="s">
        <v>106</v>
      </c>
      <c r="B30" s="77">
        <f>SUMIF('Coppini P. (Ghawdex)'!$D$23:$D$43,A30,'Coppini P. (Ghawdex)'!$S$23:$S$43)</f>
        <v>0</v>
      </c>
      <c r="C30" s="77">
        <f>SUMIF('Sultana B. (Ghawdex)'!$D$23:$D$43,A30,'Sultana B. (Ghawdex)'!$S$23:$S$43)</f>
        <v>0</v>
      </c>
      <c r="D30" s="77">
        <f>SUMIF('Mifsud J (Ghawdex)'!$D$23:$D$43,A30,'Mifsud J (Ghawdex)'!$S$23:$S$43)</f>
        <v>7</v>
      </c>
      <c r="E30" s="77">
        <f>SUMIF('Camilleri N. (Ghawdex)'!$D$23:$D$43,A30,'Camilleri N. (Ghawdex)'!$S$23:$S$43)</f>
        <v>0</v>
      </c>
      <c r="F30" s="77">
        <f>SUMIF('Vella M. (Ghawdex)'!$D$19:$D$39,A30,'Vella M. (Ghawdex)'!$S$19:$S$39)</f>
        <v>0</v>
      </c>
      <c r="G30" s="77">
        <f>SUMIF('Demicoli J.(Ghawdex)'!$D$23:$D$43,A30,'Demicoli J.(Ghawdex)'!$S$23:$S$43)</f>
        <v>0</v>
      </c>
      <c r="H30" s="77">
        <f>SUMIF('Galea C. (Ghawdex)'!$D$19:$D$39,A30,'Galea C. (Ghawdex)'!$S$19:$S$39)</f>
        <v>0</v>
      </c>
      <c r="I30" s="77"/>
      <c r="J30" s="77"/>
      <c r="K30" s="77"/>
      <c r="L30" s="77"/>
      <c r="M30" s="77"/>
      <c r="N30" s="77"/>
      <c r="O30" s="78">
        <f t="shared" si="0"/>
        <v>7</v>
      </c>
      <c r="P30" s="94">
        <f>O30/$O$31</f>
        <v>1.2750455373406194E-2</v>
      </c>
      <c r="Q30" s="95">
        <f t="shared" si="3"/>
        <v>7</v>
      </c>
      <c r="R30" s="96">
        <f t="shared" si="2"/>
        <v>1.2750455373406194E-2</v>
      </c>
    </row>
    <row r="31" spans="1:18" ht="13.5" customHeight="1" thickBot="1" x14ac:dyDescent="0.3">
      <c r="A31" s="97" t="s">
        <v>15</v>
      </c>
      <c r="B31" s="98">
        <f t="shared" ref="B31:G31" si="4">SUM(B10:B30)</f>
        <v>255</v>
      </c>
      <c r="C31" s="98">
        <f t="shared" si="4"/>
        <v>23</v>
      </c>
      <c r="D31" s="98">
        <f t="shared" si="4"/>
        <v>179</v>
      </c>
      <c r="E31" s="98">
        <f t="shared" si="4"/>
        <v>1</v>
      </c>
      <c r="F31" s="98">
        <f t="shared" si="4"/>
        <v>5</v>
      </c>
      <c r="G31" s="98">
        <f t="shared" si="4"/>
        <v>84</v>
      </c>
      <c r="H31" s="98">
        <f t="shared" ref="H31:N31" si="5">SUM(H10:H26)</f>
        <v>2</v>
      </c>
      <c r="I31" s="98">
        <f t="shared" si="5"/>
        <v>0</v>
      </c>
      <c r="J31" s="98">
        <f t="shared" si="5"/>
        <v>0</v>
      </c>
      <c r="K31" s="98">
        <f t="shared" si="5"/>
        <v>0</v>
      </c>
      <c r="L31" s="98">
        <f t="shared" si="5"/>
        <v>0</v>
      </c>
      <c r="M31" s="98">
        <f t="shared" si="5"/>
        <v>0</v>
      </c>
      <c r="N31" s="98">
        <f t="shared" si="5"/>
        <v>0</v>
      </c>
      <c r="O31" s="113">
        <f>SUM(O10:O30)</f>
        <v>549</v>
      </c>
      <c r="P31" s="9"/>
      <c r="Q31" s="8"/>
      <c r="R31" s="10"/>
    </row>
    <row r="32" spans="1:18" ht="13.5" customHeight="1" thickBot="1" x14ac:dyDescent="0.3">
      <c r="B32" s="111">
        <f>B31/O31</f>
        <v>0.46448087431693991</v>
      </c>
      <c r="C32" s="112">
        <f>C31/O31</f>
        <v>4.1894353369763208E-2</v>
      </c>
      <c r="D32" s="112">
        <f>D31/O31</f>
        <v>0.32604735883424407</v>
      </c>
      <c r="E32" s="112">
        <f>E31/O31</f>
        <v>1.8214936247723133E-3</v>
      </c>
      <c r="F32" s="112">
        <f>F31/O31</f>
        <v>9.1074681238615673E-3</v>
      </c>
      <c r="G32" s="112">
        <f>G31/O31</f>
        <v>0.15300546448087432</v>
      </c>
      <c r="H32" s="161">
        <f>H31/O31</f>
        <v>3.6429872495446266E-3</v>
      </c>
      <c r="I32" s="100">
        <f>I31/O31</f>
        <v>0</v>
      </c>
      <c r="J32" s="100">
        <f>J31/O31</f>
        <v>0</v>
      </c>
      <c r="K32" s="100">
        <f>K31/O31</f>
        <v>0</v>
      </c>
      <c r="L32" s="100">
        <f>L31/O31</f>
        <v>0</v>
      </c>
      <c r="M32" s="100">
        <f>M31/O31</f>
        <v>0</v>
      </c>
      <c r="N32" s="101">
        <f>N31/O31</f>
        <v>0</v>
      </c>
      <c r="O32" s="9"/>
      <c r="P32" s="7"/>
      <c r="Q32" s="7"/>
      <c r="R32" s="7"/>
    </row>
    <row r="33" spans="8:8" x14ac:dyDescent="0.25">
      <c r="H33" s="162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09375" defaultRowHeight="13.2" x14ac:dyDescent="0.25"/>
  <cols>
    <col min="1" max="1" width="3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1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7.33203125" style="11" customWidth="1"/>
    <col min="24" max="24" width="1.6640625" style="11" customWidth="1"/>
    <col min="25" max="16384" width="9.109375" style="11"/>
  </cols>
  <sheetData>
    <row r="1" spans="2:22" hidden="1" x14ac:dyDescent="0.25"/>
    <row r="2" spans="2:22" ht="18" customHeight="1" x14ac:dyDescent="0.3">
      <c r="B2" s="172" t="s">
        <v>11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12" customHeight="1" x14ac:dyDescent="0.25"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</row>
    <row r="7" spans="2:22" ht="12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t="4.5" customHeight="1" x14ac:dyDescent="0.25"/>
    <row r="9" spans="2:22" ht="12" hidden="1" customHeight="1" x14ac:dyDescent="0.25"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</row>
    <row r="10" spans="2:22" hidden="1" x14ac:dyDescent="0.25"/>
    <row r="11" spans="2:22" ht="15.6" x14ac:dyDescent="0.3">
      <c r="B11" s="12" t="s">
        <v>39</v>
      </c>
      <c r="C11" s="12"/>
      <c r="D11" s="12"/>
      <c r="E11" s="12"/>
      <c r="G11" s="5"/>
      <c r="H11" s="13" t="str">
        <f>Kriminal!H6</f>
        <v>Mejju 2019</v>
      </c>
      <c r="I11" s="5"/>
      <c r="L11" s="5"/>
      <c r="M11" s="5"/>
      <c r="P11" s="5"/>
      <c r="Q11" s="5"/>
    </row>
    <row r="12" spans="2:22" ht="3.75" customHeight="1" x14ac:dyDescent="0.25"/>
    <row r="13" spans="2:22" ht="106.65" customHeight="1" x14ac:dyDescent="0.25">
      <c r="B13" s="173" t="s">
        <v>54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2:22" ht="6.75" hidden="1" customHeight="1" x14ac:dyDescent="0.25"/>
    <row r="15" spans="2:22" ht="10.5" customHeight="1" x14ac:dyDescent="0.25">
      <c r="B15" s="175" t="s">
        <v>49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2:22" ht="41.25" customHeight="1" x14ac:dyDescent="0.25">
      <c r="O16" s="14"/>
      <c r="P16" s="14"/>
      <c r="Q16" s="14"/>
      <c r="R16" s="14"/>
      <c r="S16" s="14"/>
      <c r="T16" s="14"/>
      <c r="U16" s="14"/>
    </row>
    <row r="17" spans="2:24" ht="12.9" customHeight="1" x14ac:dyDescent="0.25">
      <c r="R17" s="15" t="s">
        <v>55</v>
      </c>
    </row>
    <row r="18" spans="2:24" ht="11.25" customHeight="1" x14ac:dyDescent="0.25">
      <c r="R18" s="15"/>
    </row>
    <row r="19" spans="2:24" ht="10.5" customHeight="1" x14ac:dyDescent="0.25"/>
    <row r="20" spans="2:24" ht="12.9" customHeight="1" x14ac:dyDescent="0.25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107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3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5"/>
    <row r="23" spans="2:24" ht="3.75" customHeight="1" x14ac:dyDescent="0.25"/>
    <row r="24" spans="2:24" x14ac:dyDescent="0.2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5">
      <c r="B25" s="24"/>
      <c r="C25" s="25">
        <v>1</v>
      </c>
      <c r="D25" s="25" t="s">
        <v>126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5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5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5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5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5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5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5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5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5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5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5">
      <c r="B37" s="24"/>
      <c r="C37" s="102">
        <v>7</v>
      </c>
      <c r="D37" s="102"/>
      <c r="E37" s="102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5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5">
      <c r="B39" s="24"/>
      <c r="C39" s="25">
        <v>8</v>
      </c>
      <c r="D39" s="25" t="s">
        <v>114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5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5">
      <c r="B41" s="24"/>
      <c r="C41" s="25">
        <v>9</v>
      </c>
      <c r="D41" s="25" t="s">
        <v>113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5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5">
      <c r="B43" s="24"/>
      <c r="C43" s="25">
        <v>10</v>
      </c>
      <c r="D43" s="25" t="s">
        <v>123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3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5">
      <c r="C48" s="11" t="s">
        <v>25</v>
      </c>
    </row>
    <row r="49" spans="3:23" x14ac:dyDescent="0.25">
      <c r="N49" s="28" t="s">
        <v>36</v>
      </c>
      <c r="Q49" s="29"/>
    </row>
    <row r="50" spans="3:23" x14ac:dyDescent="0.25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5">
      <c r="C51" s="171" t="s">
        <v>10</v>
      </c>
      <c r="D51" s="171"/>
      <c r="E51" s="171"/>
      <c r="M51" s="5"/>
      <c r="N51" s="28" t="s">
        <v>35</v>
      </c>
      <c r="Q51" s="29"/>
      <c r="T51" s="42"/>
    </row>
    <row r="52" spans="3:23" x14ac:dyDescent="0.25">
      <c r="T52" s="15" t="s">
        <v>8</v>
      </c>
    </row>
    <row r="53" spans="3:23" x14ac:dyDescent="0.25">
      <c r="Q53" s="30"/>
      <c r="R53" s="31"/>
      <c r="S53" s="31"/>
      <c r="T53" s="31"/>
      <c r="U53" s="31"/>
      <c r="V53" s="31"/>
      <c r="W53" s="32"/>
    </row>
    <row r="54" spans="3:23" x14ac:dyDescent="0.25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5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13" workbookViewId="0">
      <selection activeCell="N25" sqref="N25"/>
    </sheetView>
  </sheetViews>
  <sheetFormatPr defaultColWidth="9.109375" defaultRowHeight="13.2" x14ac:dyDescent="0.25"/>
  <cols>
    <col min="1" max="1" width="3.88671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886718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5.1093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5546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13.95" customHeight="1" x14ac:dyDescent="0.25"/>
    <row r="4" spans="2:22" ht="15.75" customHeight="1" x14ac:dyDescent="0.3">
      <c r="B4" s="172" t="s">
        <v>38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39</v>
      </c>
      <c r="C9" s="12"/>
      <c r="D9" s="12"/>
      <c r="E9" s="12"/>
      <c r="G9" s="5"/>
      <c r="H9" s="13" t="str">
        <f>Kriminal!H6</f>
        <v>Mejju 2019</v>
      </c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9">
        <v>0</v>
      </c>
      <c r="H23" s="120"/>
      <c r="I23" s="121"/>
      <c r="J23" s="120"/>
      <c r="K23" s="121">
        <v>0</v>
      </c>
      <c r="L23" s="120"/>
      <c r="M23" s="121"/>
      <c r="N23" s="120"/>
      <c r="O23" s="121">
        <v>0</v>
      </c>
      <c r="P23" s="120"/>
      <c r="Q23" s="121">
        <v>0</v>
      </c>
      <c r="R23" s="120"/>
      <c r="S23" s="122">
        <f>IF(ISNUMBER(G23),G23,0)+IF(ISNUMBER(I23),I23,0)-IF(ISNUMBER(M23),M23,0)+IF(ISNUMBER(O23),O23,0)-IF(ISNUMBER(Q23),Q23,0)+IF(ISNUMBER(K23),K23,0)</f>
        <v>0</v>
      </c>
      <c r="T23" s="120"/>
      <c r="U23" s="121">
        <v>0</v>
      </c>
      <c r="V23" s="120"/>
      <c r="W23" s="122">
        <f>IF(ISNUMBER(S23),S23,0)-IF(ISNUMBER(U23),U23,0)</f>
        <v>0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9">
        <v>9</v>
      </c>
      <c r="H24" s="120"/>
      <c r="I24" s="123">
        <v>3</v>
      </c>
      <c r="J24" s="120"/>
      <c r="K24" s="123"/>
      <c r="L24" s="120"/>
      <c r="M24" s="123"/>
      <c r="N24" s="120"/>
      <c r="O24" s="123"/>
      <c r="P24" s="120"/>
      <c r="Q24" s="123">
        <v>2</v>
      </c>
      <c r="R24" s="120"/>
      <c r="S24" s="122">
        <f>IF(ISNUMBER(G24),G24,0)+IF(ISNUMBER(I24),I24,0)-IF(ISNUMBER(M24),M24,0)+IF(ISNUMBER(O24),O24,0)-IF(ISNUMBER(Q24),Q24,0)+IF(ISNUMBER(K24),K24,0)</f>
        <v>10</v>
      </c>
      <c r="T24" s="120"/>
      <c r="U24" s="123"/>
      <c r="V24" s="120"/>
      <c r="W24" s="122">
        <f>IF(ISNUMBER(S24),S24,0)-IF(ISNUMBER(U24),U24,0)</f>
        <v>10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9">
        <v>247</v>
      </c>
      <c r="H25" s="120"/>
      <c r="I25" s="123">
        <v>3</v>
      </c>
      <c r="J25" s="120"/>
      <c r="K25" s="123"/>
      <c r="L25" s="120"/>
      <c r="M25" s="123">
        <v>5</v>
      </c>
      <c r="N25" s="120"/>
      <c r="O25" s="123"/>
      <c r="P25" s="120"/>
      <c r="Q25" s="123"/>
      <c r="R25" s="120"/>
      <c r="S25" s="122">
        <f>IF(ISNUMBER(G25),G25,0)+IF(ISNUMBER(I25),I25,0)-IF(ISNUMBER(M25),M25,0)+IF(ISNUMBER(O25),O25,0)-IF(ISNUMBER(Q25),Q25,0)+IF(ISNUMBER(K25),K25,0)</f>
        <v>245</v>
      </c>
      <c r="T25" s="120"/>
      <c r="U25" s="123"/>
      <c r="V25" s="120"/>
      <c r="W25" s="122">
        <f>IF(ISNUMBER(S25),S25,0)-IF(ISNUMBER(U25),U25,0)</f>
        <v>245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9"/>
      <c r="H26" s="120"/>
      <c r="I26" s="123"/>
      <c r="J26" s="120"/>
      <c r="K26" s="123"/>
      <c r="L26" s="120"/>
      <c r="M26" s="123"/>
      <c r="N26" s="120"/>
      <c r="O26" s="123"/>
      <c r="P26" s="120"/>
      <c r="Q26" s="123"/>
      <c r="R26" s="120"/>
      <c r="S26" s="122">
        <f t="shared" ref="S26:S44" si="0">IF(ISNUMBER(G26),G26,0)+IF(ISNUMBER(I26),I26,0)-IF(ISNUMBER(M26),M26,0)+IF(ISNUMBER(O26),O26,0)-IF(ISNUMBER(Q26),Q26,0)+IF(ISNUMBER(K26),K26,0)</f>
        <v>0</v>
      </c>
      <c r="T26" s="120"/>
      <c r="U26" s="123"/>
      <c r="V26" s="120"/>
      <c r="W26" s="122">
        <f t="shared" ref="W26:W44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9"/>
      <c r="H27" s="120"/>
      <c r="I27" s="123"/>
      <c r="J27" s="120"/>
      <c r="K27" s="123"/>
      <c r="L27" s="120"/>
      <c r="M27" s="123"/>
      <c r="N27" s="120"/>
      <c r="O27" s="123"/>
      <c r="P27" s="120"/>
      <c r="Q27" s="123"/>
      <c r="R27" s="120"/>
      <c r="S27" s="122">
        <f t="shared" si="0"/>
        <v>0</v>
      </c>
      <c r="T27" s="120"/>
      <c r="U27" s="123"/>
      <c r="V27" s="120"/>
      <c r="W27" s="122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9"/>
      <c r="H28" s="120"/>
      <c r="I28" s="123"/>
      <c r="J28" s="120"/>
      <c r="K28" s="123"/>
      <c r="L28" s="120"/>
      <c r="M28" s="123"/>
      <c r="N28" s="120"/>
      <c r="O28" s="123"/>
      <c r="P28" s="120"/>
      <c r="Q28" s="123"/>
      <c r="R28" s="120"/>
      <c r="S28" s="122">
        <f t="shared" si="0"/>
        <v>0</v>
      </c>
      <c r="T28" s="120"/>
      <c r="U28" s="123"/>
      <c r="V28" s="120"/>
      <c r="W28" s="122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9"/>
      <c r="H29" s="120"/>
      <c r="I29" s="123"/>
      <c r="J29" s="120"/>
      <c r="K29" s="123"/>
      <c r="L29" s="120"/>
      <c r="M29" s="123"/>
      <c r="N29" s="120"/>
      <c r="O29" s="123"/>
      <c r="P29" s="120"/>
      <c r="Q29" s="123"/>
      <c r="R29" s="120"/>
      <c r="S29" s="122">
        <f t="shared" si="0"/>
        <v>0</v>
      </c>
      <c r="T29" s="120"/>
      <c r="U29" s="123"/>
      <c r="V29" s="120"/>
      <c r="W29" s="122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9"/>
      <c r="H30" s="120"/>
      <c r="I30" s="123"/>
      <c r="J30" s="120"/>
      <c r="K30" s="123"/>
      <c r="L30" s="120"/>
      <c r="M30" s="123"/>
      <c r="N30" s="120"/>
      <c r="O30" s="123"/>
      <c r="P30" s="120"/>
      <c r="Q30" s="123"/>
      <c r="R30" s="120"/>
      <c r="S30" s="122">
        <f t="shared" si="0"/>
        <v>0</v>
      </c>
      <c r="T30" s="120"/>
      <c r="U30" s="123"/>
      <c r="V30" s="120"/>
      <c r="W30" s="122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9"/>
      <c r="H31" s="120"/>
      <c r="I31" s="123"/>
      <c r="J31" s="120"/>
      <c r="K31" s="123"/>
      <c r="L31" s="120"/>
      <c r="M31" s="123"/>
      <c r="N31" s="120"/>
      <c r="O31" s="123"/>
      <c r="P31" s="120"/>
      <c r="Q31" s="123"/>
      <c r="R31" s="120"/>
      <c r="S31" s="122">
        <f t="shared" si="0"/>
        <v>0</v>
      </c>
      <c r="T31" s="120"/>
      <c r="U31" s="123"/>
      <c r="V31" s="120"/>
      <c r="W31" s="122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9"/>
      <c r="H32" s="120"/>
      <c r="I32" s="123"/>
      <c r="J32" s="120"/>
      <c r="K32" s="123"/>
      <c r="L32" s="120"/>
      <c r="M32" s="123"/>
      <c r="N32" s="120"/>
      <c r="O32" s="123"/>
      <c r="P32" s="120"/>
      <c r="Q32" s="123"/>
      <c r="R32" s="120"/>
      <c r="S32" s="122">
        <f t="shared" si="0"/>
        <v>0</v>
      </c>
      <c r="T32" s="120"/>
      <c r="U32" s="123"/>
      <c r="V32" s="120"/>
      <c r="W32" s="122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9"/>
      <c r="H33" s="120"/>
      <c r="I33" s="123"/>
      <c r="J33" s="120"/>
      <c r="K33" s="123"/>
      <c r="L33" s="120"/>
      <c r="M33" s="123"/>
      <c r="N33" s="120"/>
      <c r="O33" s="123"/>
      <c r="P33" s="120"/>
      <c r="Q33" s="123"/>
      <c r="R33" s="120"/>
      <c r="S33" s="122">
        <f t="shared" si="0"/>
        <v>0</v>
      </c>
      <c r="T33" s="120"/>
      <c r="U33" s="123"/>
      <c r="V33" s="120"/>
      <c r="W33" s="122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9"/>
      <c r="H34" s="120"/>
      <c r="I34" s="123"/>
      <c r="J34" s="120"/>
      <c r="K34" s="123"/>
      <c r="L34" s="120"/>
      <c r="M34" s="123"/>
      <c r="N34" s="120"/>
      <c r="O34" s="123"/>
      <c r="P34" s="120"/>
      <c r="Q34" s="123"/>
      <c r="R34" s="120"/>
      <c r="S34" s="122">
        <f t="shared" si="0"/>
        <v>0</v>
      </c>
      <c r="T34" s="120"/>
      <c r="U34" s="123"/>
      <c r="V34" s="120"/>
      <c r="W34" s="122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9"/>
      <c r="H35" s="120"/>
      <c r="I35" s="123"/>
      <c r="J35" s="120"/>
      <c r="K35" s="123"/>
      <c r="L35" s="120"/>
      <c r="M35" s="123"/>
      <c r="N35" s="120"/>
      <c r="O35" s="123"/>
      <c r="P35" s="120"/>
      <c r="Q35" s="123"/>
      <c r="R35" s="120"/>
      <c r="S35" s="122">
        <f t="shared" si="0"/>
        <v>0</v>
      </c>
      <c r="T35" s="120"/>
      <c r="U35" s="123"/>
      <c r="V35" s="120"/>
      <c r="W35" s="122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9"/>
      <c r="H36" s="120"/>
      <c r="I36" s="123"/>
      <c r="J36" s="120"/>
      <c r="K36" s="123"/>
      <c r="L36" s="120"/>
      <c r="M36" s="123"/>
      <c r="N36" s="120"/>
      <c r="O36" s="123"/>
      <c r="P36" s="120"/>
      <c r="Q36" s="123"/>
      <c r="R36" s="120"/>
      <c r="S36" s="122">
        <f t="shared" si="0"/>
        <v>0</v>
      </c>
      <c r="T36" s="120"/>
      <c r="U36" s="123"/>
      <c r="V36" s="120"/>
      <c r="W36" s="122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9"/>
      <c r="H37" s="120"/>
      <c r="I37" s="123"/>
      <c r="J37" s="120"/>
      <c r="K37" s="123"/>
      <c r="L37" s="120"/>
      <c r="M37" s="123"/>
      <c r="N37" s="120"/>
      <c r="O37" s="123"/>
      <c r="P37" s="120"/>
      <c r="Q37" s="123"/>
      <c r="R37" s="120"/>
      <c r="S37" s="122">
        <f t="shared" si="0"/>
        <v>0</v>
      </c>
      <c r="T37" s="120"/>
      <c r="U37" s="123"/>
      <c r="V37" s="120"/>
      <c r="W37" s="122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9"/>
      <c r="H38" s="120"/>
      <c r="I38" s="123"/>
      <c r="J38" s="120"/>
      <c r="K38" s="123"/>
      <c r="L38" s="120"/>
      <c r="M38" s="123"/>
      <c r="N38" s="120"/>
      <c r="O38" s="123"/>
      <c r="P38" s="120"/>
      <c r="Q38" s="123"/>
      <c r="R38" s="120"/>
      <c r="S38" s="122">
        <f t="shared" si="0"/>
        <v>0</v>
      </c>
      <c r="T38" s="120"/>
      <c r="U38" s="123"/>
      <c r="V38" s="120"/>
      <c r="W38" s="122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9"/>
      <c r="H39" s="120"/>
      <c r="I39" s="123"/>
      <c r="J39" s="120"/>
      <c r="K39" s="123"/>
      <c r="L39" s="120"/>
      <c r="M39" s="123"/>
      <c r="N39" s="120"/>
      <c r="O39" s="123"/>
      <c r="P39" s="120"/>
      <c r="Q39" s="123"/>
      <c r="R39" s="120"/>
      <c r="S39" s="122">
        <f t="shared" si="0"/>
        <v>0</v>
      </c>
      <c r="T39" s="120"/>
      <c r="U39" s="123"/>
      <c r="V39" s="120"/>
      <c r="W39" s="122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9"/>
      <c r="H40" s="120"/>
      <c r="I40" s="123"/>
      <c r="J40" s="120"/>
      <c r="K40" s="123"/>
      <c r="L40" s="120"/>
      <c r="M40" s="123"/>
      <c r="N40" s="120"/>
      <c r="O40" s="123"/>
      <c r="P40" s="120"/>
      <c r="Q40" s="123"/>
      <c r="R40" s="120"/>
      <c r="S40" s="122">
        <f t="shared" si="0"/>
        <v>0</v>
      </c>
      <c r="T40" s="120"/>
      <c r="U40" s="123"/>
      <c r="V40" s="120"/>
      <c r="W40" s="122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9"/>
      <c r="H41" s="120"/>
      <c r="I41" s="123"/>
      <c r="J41" s="120"/>
      <c r="K41" s="123"/>
      <c r="L41" s="120"/>
      <c r="M41" s="123"/>
      <c r="N41" s="120"/>
      <c r="O41" s="123"/>
      <c r="P41" s="120"/>
      <c r="Q41" s="123"/>
      <c r="R41" s="120"/>
      <c r="S41" s="122">
        <f t="shared" si="0"/>
        <v>0</v>
      </c>
      <c r="T41" s="120"/>
      <c r="U41" s="123"/>
      <c r="V41" s="120"/>
      <c r="W41" s="122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9"/>
      <c r="H42" s="120"/>
      <c r="I42" s="123"/>
      <c r="J42" s="120"/>
      <c r="K42" s="123"/>
      <c r="L42" s="120"/>
      <c r="M42" s="123"/>
      <c r="N42" s="120"/>
      <c r="O42" s="123"/>
      <c r="P42" s="120"/>
      <c r="Q42" s="123"/>
      <c r="R42" s="120"/>
      <c r="S42" s="122">
        <f t="shared" si="0"/>
        <v>0</v>
      </c>
      <c r="T42" s="120"/>
      <c r="U42" s="123"/>
      <c r="V42" s="120"/>
      <c r="W42" s="122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9"/>
      <c r="H43" s="120"/>
      <c r="I43" s="123"/>
      <c r="J43" s="120"/>
      <c r="K43" s="123"/>
      <c r="L43" s="120"/>
      <c r="M43" s="123"/>
      <c r="N43" s="120"/>
      <c r="O43" s="123"/>
      <c r="P43" s="120"/>
      <c r="Q43" s="123"/>
      <c r="R43" s="120"/>
      <c r="S43" s="122">
        <f t="shared" si="0"/>
        <v>0</v>
      </c>
      <c r="T43" s="120"/>
      <c r="U43" s="123"/>
      <c r="V43" s="120"/>
      <c r="W43" s="122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2">
        <f t="shared" si="0"/>
        <v>0</v>
      </c>
      <c r="T44" s="120"/>
      <c r="U44" s="120"/>
      <c r="V44" s="120"/>
      <c r="W44" s="122">
        <f t="shared" si="1"/>
        <v>0</v>
      </c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124">
        <f>SUM(G23:G43)</f>
        <v>256</v>
      </c>
      <c r="H45" s="122"/>
      <c r="I45" s="124">
        <f>SUM(I22:I43)</f>
        <v>6</v>
      </c>
      <c r="J45" s="122"/>
      <c r="K45" s="124">
        <f>SUM(K23:K43)</f>
        <v>0</v>
      </c>
      <c r="L45" s="122"/>
      <c r="M45" s="124">
        <f>SUM(M22:M43)</f>
        <v>5</v>
      </c>
      <c r="N45" s="122"/>
      <c r="O45" s="124">
        <f>SUM(O22:O43)</f>
        <v>0</v>
      </c>
      <c r="P45" s="122"/>
      <c r="Q45" s="124">
        <f>SUM(Q22:Q43)</f>
        <v>2</v>
      </c>
      <c r="R45" s="122"/>
      <c r="S45" s="124">
        <f>SUM(S22:S43)</f>
        <v>255</v>
      </c>
      <c r="T45" s="122"/>
      <c r="U45" s="124">
        <f>SUM(U22:U43)</f>
        <v>0</v>
      </c>
      <c r="V45" s="122"/>
      <c r="W45" s="124">
        <f>SUM(W22:W43)</f>
        <v>255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9"/>
      <c r="D52" s="180"/>
      <c r="E52" s="180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M53" s="5"/>
      <c r="N53" s="28" t="s">
        <v>35</v>
      </c>
      <c r="Q53" s="178" t="s">
        <v>132</v>
      </c>
      <c r="R53" s="171"/>
      <c r="S53" s="171"/>
      <c r="T53" s="171"/>
      <c r="U53" s="171"/>
      <c r="V53" s="171"/>
      <c r="W53" s="171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C2" workbookViewId="0">
      <selection activeCell="S54" sqref="S54"/>
    </sheetView>
  </sheetViews>
  <sheetFormatPr defaultColWidth="9.109375" defaultRowHeight="13.2" x14ac:dyDescent="0.25"/>
  <cols>
    <col min="1" max="1" width="3.554687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7.441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6.6640625" style="11" customWidth="1"/>
    <col min="24" max="24" width="2.88671875" style="11" customWidth="1"/>
    <col min="25" max="16384" width="9.109375" style="11"/>
  </cols>
  <sheetData>
    <row r="1" spans="2:22" hidden="1" x14ac:dyDescent="0.25"/>
    <row r="2" spans="2:22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 t="s">
        <v>130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 t="s">
        <v>131</v>
      </c>
      <c r="C9" s="12"/>
      <c r="D9" s="12"/>
      <c r="E9" s="12"/>
      <c r="H9" s="127" t="str">
        <f>Kriminal!$H$6</f>
        <v>Mejju 2019</v>
      </c>
      <c r="I9" s="127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2" ht="6.75" hidden="1" customHeight="1" x14ac:dyDescent="0.25"/>
    <row r="13" spans="2:22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 t="s">
        <v>55</v>
      </c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1</v>
      </c>
      <c r="T23" s="5"/>
      <c r="U23" s="38">
        <v>0</v>
      </c>
      <c r="V23" s="5"/>
      <c r="W23" s="43">
        <f>IF(ISNUMBER(S23),S23,0)-IF(ISNUMBER(U23),U23,0)</f>
        <v>1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1</v>
      </c>
      <c r="H24" s="5"/>
      <c r="I24" s="39">
        <v>3</v>
      </c>
      <c r="J24" s="5"/>
      <c r="K24" s="39"/>
      <c r="L24" s="5"/>
      <c r="M24" s="39"/>
      <c r="N24" s="148"/>
      <c r="O24" s="39"/>
      <c r="P24" s="5"/>
      <c r="Q24" s="39">
        <v>3</v>
      </c>
      <c r="R24" s="5"/>
      <c r="S24" s="43">
        <f t="shared" si="0"/>
        <v>1</v>
      </c>
      <c r="T24" s="5"/>
      <c r="U24" s="39">
        <v>0</v>
      </c>
      <c r="V24" s="5"/>
      <c r="W24" s="43">
        <v>1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53">
        <v>20</v>
      </c>
      <c r="H25" s="5"/>
      <c r="I25" s="39">
        <v>1</v>
      </c>
      <c r="J25" s="5"/>
      <c r="K25" s="39"/>
      <c r="L25" s="5"/>
      <c r="M25" s="39">
        <v>0</v>
      </c>
      <c r="N25" s="5"/>
      <c r="O25" s="39"/>
      <c r="P25" s="5"/>
      <c r="Q25" s="39"/>
      <c r="R25" s="5"/>
      <c r="S25" s="43">
        <f t="shared" si="0"/>
        <v>21</v>
      </c>
      <c r="T25" s="5"/>
      <c r="U25" s="39"/>
      <c r="V25" s="5"/>
      <c r="W25" s="43">
        <f>IF(ISNUMBER(S25),S25,0)-IF(ISNUMBER(U25),U25,0)</f>
        <v>21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22</v>
      </c>
      <c r="H45" s="43"/>
      <c r="I45" s="44">
        <f>SUM(I22:I43)</f>
        <v>4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3</v>
      </c>
      <c r="R45" s="43"/>
      <c r="S45" s="44">
        <f>SUM(S22:S43)</f>
        <v>23</v>
      </c>
      <c r="T45" s="43"/>
      <c r="U45" s="44">
        <f>SUM(U22:U43)</f>
        <v>0</v>
      </c>
      <c r="V45" s="43"/>
      <c r="W45" s="44">
        <f>SUM(W22:W43)</f>
        <v>23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5">
      <c r="C50" s="11" t="s">
        <v>25</v>
      </c>
    </row>
    <row r="51" spans="3:23" x14ac:dyDescent="0.25">
      <c r="N51" s="28" t="s">
        <v>36</v>
      </c>
      <c r="Q51" s="29"/>
    </row>
    <row r="52" spans="3:23" x14ac:dyDescent="0.25">
      <c r="C52" s="179"/>
      <c r="D52" s="179"/>
      <c r="E52" s="179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147"/>
      <c r="M53" s="5"/>
      <c r="N53" s="28" t="s">
        <v>35</v>
      </c>
      <c r="Q53" s="29"/>
      <c r="S53" s="156" t="s">
        <v>132</v>
      </c>
      <c r="T53" s="42"/>
    </row>
    <row r="54" spans="3:23" x14ac:dyDescent="0.25">
      <c r="T54" s="15" t="s">
        <v>8</v>
      </c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09375" defaultRowHeight="13.2" x14ac:dyDescent="0.25"/>
  <cols>
    <col min="1" max="1" width="4.6640625" style="11" customWidth="1"/>
    <col min="2" max="2" width="1.6640625" style="11" customWidth="1"/>
    <col min="3" max="3" width="2.88671875" style="11" customWidth="1"/>
    <col min="4" max="4" width="8.5546875" style="11" customWidth="1"/>
    <col min="5" max="5" width="10.33203125" style="11" customWidth="1"/>
    <col min="6" max="6" width="1.6640625" style="11" customWidth="1"/>
    <col min="7" max="7" width="5.10937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8.10937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4.33203125" style="11" customWidth="1"/>
    <col min="18" max="18" width="1.6640625" style="11" customWidth="1"/>
    <col min="19" max="19" width="5.5546875" style="11" customWidth="1"/>
    <col min="20" max="20" width="1.6640625" style="11" customWidth="1"/>
    <col min="21" max="21" width="5.109375" style="11" customWidth="1"/>
    <col min="22" max="22" width="1.6640625" style="11" customWidth="1"/>
    <col min="23" max="23" width="5.33203125" style="11" customWidth="1"/>
    <col min="24" max="24" width="1.33203125" style="11" customWidth="1"/>
    <col min="25" max="16384" width="9.109375" style="11"/>
  </cols>
  <sheetData>
    <row r="1" spans="2:22" hidden="1" x14ac:dyDescent="0.25"/>
    <row r="2" spans="2:22" ht="17.399999999999999" x14ac:dyDescent="0.3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2" ht="6" customHeight="1" x14ac:dyDescent="0.25"/>
    <row r="4" spans="2:22" ht="15.75" customHeight="1" x14ac:dyDescent="0.3"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2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2" ht="4.5" customHeight="1" x14ac:dyDescent="0.25"/>
    <row r="7" spans="2:22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2" hidden="1" x14ac:dyDescent="0.25"/>
    <row r="9" spans="2:22" ht="15.6" x14ac:dyDescent="0.3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5"/>
    <row r="11" spans="2:22" ht="106.65" customHeight="1" x14ac:dyDescent="0.25"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</row>
    <row r="12" spans="2:22" ht="6.75" hidden="1" customHeight="1" x14ac:dyDescent="0.25"/>
    <row r="13" spans="2:22" ht="10.5" customHeight="1" x14ac:dyDescent="0.25"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2" ht="41.25" customHeight="1" x14ac:dyDescent="0.25">
      <c r="O14" s="14"/>
      <c r="P14" s="14"/>
      <c r="Q14" s="14"/>
      <c r="R14" s="14"/>
      <c r="S14" s="14"/>
      <c r="T14" s="14"/>
      <c r="U14" s="14"/>
    </row>
    <row r="15" spans="2:22" ht="12.9" customHeight="1" x14ac:dyDescent="0.25">
      <c r="R15" s="15"/>
    </row>
    <row r="16" spans="2:22" ht="11.25" customHeight="1" x14ac:dyDescent="0.25">
      <c r="R16" s="15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22"/>
      <c r="K19" s="114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5">
      <c r="B23" s="24"/>
      <c r="C23" s="25"/>
      <c r="D23" s="25"/>
      <c r="E23" s="25"/>
      <c r="F23" s="5"/>
      <c r="G23" s="115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5">
      <c r="B24" s="24"/>
      <c r="C24" s="25"/>
      <c r="D24" s="25"/>
      <c r="E24" s="25"/>
      <c r="F24" s="5"/>
      <c r="G24" s="115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5">
      <c r="B25" s="24"/>
      <c r="C25" s="25"/>
      <c r="D25" s="25"/>
      <c r="E25" s="25"/>
      <c r="F25" s="5"/>
      <c r="G25" s="115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5">
      <c r="B26" s="24"/>
      <c r="C26" s="25"/>
      <c r="D26" s="25"/>
      <c r="E26" s="25"/>
      <c r="F26" s="5"/>
      <c r="G26" s="115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5">
      <c r="B27" s="24"/>
      <c r="C27" s="25"/>
      <c r="D27" s="25"/>
      <c r="E27" s="25"/>
      <c r="F27" s="5"/>
      <c r="G27" s="115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5">
      <c r="B28" s="24"/>
      <c r="C28" s="25"/>
      <c r="D28" s="25"/>
      <c r="E28" s="25"/>
      <c r="F28" s="5"/>
      <c r="G28" s="115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5">
      <c r="B29" s="24"/>
      <c r="C29" s="25"/>
      <c r="D29" s="25"/>
      <c r="E29" s="25"/>
      <c r="F29" s="5"/>
      <c r="G29" s="115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5">
      <c r="B30" s="24"/>
      <c r="C30" s="25"/>
      <c r="D30" s="25"/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5">
      <c r="B31" s="24"/>
      <c r="C31" s="25"/>
      <c r="D31" s="25"/>
      <c r="E31" s="25"/>
      <c r="F31" s="5"/>
      <c r="G31" s="115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5">
      <c r="B32" s="24"/>
      <c r="C32" s="25"/>
      <c r="D32" s="25"/>
      <c r="E32" s="25"/>
      <c r="F32" s="5"/>
      <c r="G32" s="115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5">
      <c r="B33" s="24"/>
      <c r="C33" s="25"/>
      <c r="D33" s="25"/>
      <c r="E33" s="25"/>
      <c r="F33" s="5"/>
      <c r="G33" s="115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5">
      <c r="B34" s="24"/>
      <c r="C34" s="25"/>
      <c r="D34" s="25"/>
      <c r="E34" s="25"/>
      <c r="F34" s="5"/>
      <c r="G34" s="115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5">
      <c r="B35" s="24"/>
      <c r="C35" s="25"/>
      <c r="D35" s="25"/>
      <c r="E35" s="25"/>
      <c r="F35" s="5"/>
      <c r="G35" s="115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5">
      <c r="B36" s="24"/>
      <c r="C36" s="25"/>
      <c r="D36" s="25"/>
      <c r="E36" s="25"/>
      <c r="F36" s="5"/>
      <c r="G36" s="115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5">
      <c r="B37" s="24"/>
      <c r="C37" s="25"/>
      <c r="D37" s="25"/>
      <c r="E37" s="25"/>
      <c r="F37" s="5"/>
      <c r="G37" s="115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5">
      <c r="B38" s="24"/>
      <c r="C38" s="25"/>
      <c r="D38" s="25"/>
      <c r="E38" s="25"/>
      <c r="F38" s="5"/>
      <c r="G38" s="115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5">
      <c r="B39" s="24"/>
      <c r="C39" s="25"/>
      <c r="D39" s="25"/>
      <c r="E39" s="25"/>
      <c r="F39" s="5"/>
      <c r="G39" s="115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5">
      <c r="B40" s="24"/>
      <c r="C40" s="25"/>
      <c r="D40" s="25"/>
      <c r="E40" s="25"/>
      <c r="F40" s="5"/>
      <c r="G40" s="115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5">
      <c r="B41" s="24"/>
      <c r="C41" s="25"/>
      <c r="D41" s="25"/>
      <c r="E41" s="25"/>
      <c r="F41" s="5"/>
      <c r="G41" s="115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5">
      <c r="B42" s="24"/>
      <c r="C42" s="25"/>
      <c r="D42" s="25"/>
      <c r="E42" s="25"/>
      <c r="F42" s="5"/>
      <c r="G42" s="115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5">
      <c r="B43" s="24"/>
      <c r="C43" s="25"/>
      <c r="D43" s="25"/>
      <c r="E43" s="25"/>
      <c r="F43" s="5"/>
      <c r="G43" s="115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5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8" thickBot="1" x14ac:dyDescent="0.3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5">
      <c r="N51" s="28"/>
      <c r="Q51" s="29"/>
    </row>
    <row r="52" spans="3:23" x14ac:dyDescent="0.25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5">
      <c r="C53" s="171"/>
      <c r="D53" s="171"/>
      <c r="E53" s="171"/>
      <c r="K53" s="5"/>
      <c r="N53" s="28"/>
      <c r="Q53" s="29"/>
      <c r="T53" s="42"/>
    </row>
    <row r="54" spans="3:23" x14ac:dyDescent="0.25">
      <c r="T54" s="15"/>
    </row>
    <row r="55" spans="3:23" x14ac:dyDescent="0.25">
      <c r="Q55" s="30"/>
      <c r="R55" s="31"/>
      <c r="S55" s="31"/>
      <c r="T55" s="31"/>
      <c r="U55" s="31"/>
      <c r="V55" s="31"/>
      <c r="W55" s="32"/>
    </row>
    <row r="56" spans="3:23" x14ac:dyDescent="0.25">
      <c r="N56" s="28"/>
      <c r="Q56" s="33"/>
      <c r="R56" s="5"/>
      <c r="S56" s="5"/>
      <c r="T56" s="5"/>
      <c r="U56" s="5"/>
      <c r="V56" s="5"/>
      <c r="W56" s="34"/>
    </row>
    <row r="57" spans="3:23" x14ac:dyDescent="0.25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Y57"/>
  <sheetViews>
    <sheetView showGridLines="0" showZeros="0" topLeftCell="C13" workbookViewId="0">
      <selection activeCell="S28" sqref="S28"/>
    </sheetView>
  </sheetViews>
  <sheetFormatPr defaultColWidth="9.109375" defaultRowHeight="13.2" x14ac:dyDescent="0.25"/>
  <cols>
    <col min="1" max="1" width="2.5546875" style="11" customWidth="1"/>
    <col min="2" max="2" width="1.6640625" style="11" customWidth="1"/>
    <col min="3" max="3" width="2.88671875" style="11" customWidth="1"/>
    <col min="4" max="4" width="8.109375" style="11" customWidth="1"/>
    <col min="5" max="5" width="10.33203125" style="11" customWidth="1"/>
    <col min="6" max="6" width="1.6640625" style="11" customWidth="1"/>
    <col min="7" max="7" width="5.44140625" style="11" customWidth="1"/>
    <col min="8" max="8" width="1.33203125" style="11" customWidth="1"/>
    <col min="9" max="9" width="5.109375" style="11" customWidth="1"/>
    <col min="10" max="10" width="1.33203125" style="11" customWidth="1"/>
    <col min="11" max="11" width="6.6640625" style="11" customWidth="1"/>
    <col min="12" max="12" width="1.33203125" style="11" customWidth="1"/>
    <col min="13" max="13" width="5.109375" style="11" customWidth="1"/>
    <col min="14" max="14" width="1.33203125" style="11" customWidth="1"/>
    <col min="15" max="15" width="5.109375" style="11" customWidth="1"/>
    <col min="16" max="16" width="1.6640625" style="11" customWidth="1"/>
    <col min="17" max="17" width="5.109375" style="11" customWidth="1"/>
    <col min="18" max="18" width="1.6640625" style="11" customWidth="1"/>
    <col min="19" max="19" width="6.6640625" style="11" customWidth="1"/>
    <col min="20" max="20" width="1.6640625" style="11" customWidth="1"/>
    <col min="21" max="21" width="5.109375" style="125" customWidth="1"/>
    <col min="22" max="22" width="1.6640625" style="11" customWidth="1"/>
    <col min="23" max="23" width="7.33203125" style="11" customWidth="1"/>
    <col min="24" max="24" width="1.109375" style="11" customWidth="1"/>
    <col min="25" max="16384" width="9.109375" style="11"/>
  </cols>
  <sheetData>
    <row r="1" spans="2:25" hidden="1" x14ac:dyDescent="0.25"/>
    <row r="2" spans="2:25" ht="17.399999999999999" x14ac:dyDescent="0.3">
      <c r="B2" s="177" t="s">
        <v>40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</row>
    <row r="3" spans="2:25" ht="6" customHeight="1" x14ac:dyDescent="0.25"/>
    <row r="4" spans="2:25" ht="15.75" customHeight="1" x14ac:dyDescent="0.3">
      <c r="B4" s="181" t="s">
        <v>133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</row>
    <row r="5" spans="2:25" ht="12" customHeight="1" x14ac:dyDescent="0.25"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</row>
    <row r="6" spans="2:25" ht="4.5" customHeight="1" x14ac:dyDescent="0.25"/>
    <row r="7" spans="2:25" ht="12" hidden="1" customHeight="1" x14ac:dyDescent="0.25"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</row>
    <row r="8" spans="2:25" hidden="1" x14ac:dyDescent="0.25"/>
    <row r="9" spans="2:25" s="156" customFormat="1" ht="15.6" x14ac:dyDescent="0.3">
      <c r="B9" s="12" t="s">
        <v>39</v>
      </c>
      <c r="C9" s="12"/>
      <c r="D9" s="12"/>
      <c r="E9" s="12"/>
      <c r="G9" s="159"/>
      <c r="H9" s="13" t="str">
        <f>Kriminal!H6</f>
        <v>Mejju 2019</v>
      </c>
      <c r="I9" s="159"/>
      <c r="L9" s="159"/>
      <c r="M9" s="159"/>
      <c r="P9" s="159"/>
      <c r="Q9" s="159"/>
    </row>
    <row r="10" spans="2:25" ht="3.75" customHeight="1" x14ac:dyDescent="0.25"/>
    <row r="11" spans="2:25" ht="106.65" customHeight="1" x14ac:dyDescent="0.25">
      <c r="B11" s="173" t="s">
        <v>54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</row>
    <row r="12" spans="2:25" ht="6.75" hidden="1" customHeight="1" x14ac:dyDescent="0.25"/>
    <row r="13" spans="2:25" ht="10.5" customHeight="1" x14ac:dyDescent="0.25">
      <c r="B13" s="175" t="s">
        <v>49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</row>
    <row r="14" spans="2:25" ht="41.25" customHeight="1" x14ac:dyDescent="0.25">
      <c r="O14" s="14"/>
      <c r="P14" s="14"/>
      <c r="Q14" s="14"/>
      <c r="R14" s="14"/>
      <c r="S14" s="14"/>
      <c r="T14" s="14"/>
      <c r="U14" s="126"/>
    </row>
    <row r="15" spans="2:25" ht="12.9" customHeight="1" x14ac:dyDescent="0.25">
      <c r="R15" s="15" t="s">
        <v>55</v>
      </c>
    </row>
    <row r="16" spans="2:25" ht="11.25" customHeight="1" x14ac:dyDescent="0.25">
      <c r="R16" s="15"/>
      <c r="Y16" s="129"/>
    </row>
    <row r="17" spans="2:24" ht="10.5" customHeight="1" x14ac:dyDescent="0.25"/>
    <row r="18" spans="2:24" ht="12.9" customHeight="1" x14ac:dyDescent="0.25">
      <c r="B18" s="16"/>
      <c r="C18" s="17"/>
      <c r="D18" s="17"/>
      <c r="E18" s="17"/>
      <c r="F18" s="17"/>
      <c r="G18" s="138" t="s">
        <v>4</v>
      </c>
      <c r="H18" s="18"/>
      <c r="I18" s="18" t="s">
        <v>2</v>
      </c>
      <c r="J18" s="18"/>
      <c r="K18" s="18" t="s">
        <v>107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3">
      <c r="B19" s="20"/>
      <c r="C19" s="21"/>
      <c r="D19" s="21"/>
      <c r="E19" s="21"/>
      <c r="F19" s="21"/>
      <c r="G19" s="22"/>
      <c r="H19" s="22"/>
      <c r="I19" s="22"/>
      <c r="J19" s="114" t="s">
        <v>108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5"/>
    <row r="21" spans="2:24" ht="3.75" customHeight="1" x14ac:dyDescent="0.25"/>
    <row r="22" spans="2:24" x14ac:dyDescent="0.2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30"/>
      <c r="V22" s="17"/>
      <c r="W22" s="17"/>
      <c r="X22" s="19"/>
    </row>
    <row r="23" spans="2:24" ht="15.75" customHeight="1" x14ac:dyDescent="0.25">
      <c r="B23" s="24"/>
      <c r="C23" s="25">
        <v>1</v>
      </c>
      <c r="D23" s="25" t="s">
        <v>26</v>
      </c>
      <c r="E23" s="25"/>
      <c r="F23" s="5"/>
      <c r="G23" s="115">
        <v>16</v>
      </c>
      <c r="H23" s="5"/>
      <c r="I23" s="38">
        <v>3</v>
      </c>
      <c r="J23" s="5"/>
      <c r="K23" s="38"/>
      <c r="L23" s="5"/>
      <c r="M23" s="38">
        <v>3</v>
      </c>
      <c r="N23" s="5"/>
      <c r="O23" s="38"/>
      <c r="P23" s="5"/>
      <c r="Q23" s="151"/>
      <c r="R23" s="5"/>
      <c r="S23" s="43">
        <f t="shared" ref="S23:S43" si="0">IF(ISNUMBER(G23),G23,0)+IF(ISNUMBER(I23),I23,0)-IF(ISNUMBER(M23),M23,0)+IF(ISNUMBER(O23),O23,0)-IF(ISNUMBER(Q23),Q23,0)+IF(ISNUMBER(K23),K23,0)</f>
        <v>16</v>
      </c>
      <c r="T23" s="5"/>
      <c r="U23" s="154">
        <v>0</v>
      </c>
      <c r="V23" s="5"/>
      <c r="W23" s="43">
        <f t="shared" ref="W23:W43" si="1">IF(ISNUMBER(S23),S23,0)-IF(ISNUMBER(U23),U23,0)</f>
        <v>16</v>
      </c>
      <c r="X23" s="26"/>
    </row>
    <row r="24" spans="2:24" ht="15.75" customHeight="1" x14ac:dyDescent="0.25">
      <c r="B24" s="24"/>
      <c r="C24" s="25">
        <v>2</v>
      </c>
      <c r="D24" s="25" t="s">
        <v>27</v>
      </c>
      <c r="E24" s="25"/>
      <c r="F24" s="5"/>
      <c r="G24" s="115">
        <v>36</v>
      </c>
      <c r="H24" s="5"/>
      <c r="I24" s="39">
        <v>4</v>
      </c>
      <c r="J24" s="5"/>
      <c r="K24" s="39"/>
      <c r="L24" s="5"/>
      <c r="M24" s="39">
        <v>2</v>
      </c>
      <c r="N24" s="5"/>
      <c r="O24" s="39"/>
      <c r="P24" s="5"/>
      <c r="Q24" s="131"/>
      <c r="R24" s="5"/>
      <c r="S24" s="43">
        <f t="shared" si="0"/>
        <v>38</v>
      </c>
      <c r="T24" s="5"/>
      <c r="U24" s="155">
        <v>3</v>
      </c>
      <c r="V24" s="5"/>
      <c r="W24" s="43">
        <f t="shared" si="1"/>
        <v>35</v>
      </c>
      <c r="X24" s="26"/>
    </row>
    <row r="25" spans="2:24" ht="15.75" customHeight="1" x14ac:dyDescent="0.25">
      <c r="B25" s="24"/>
      <c r="C25" s="25">
        <v>3</v>
      </c>
      <c r="D25" s="25" t="s">
        <v>13</v>
      </c>
      <c r="E25" s="25"/>
      <c r="F25" s="5"/>
      <c r="G25" s="115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0"/>
        <v>0</v>
      </c>
      <c r="T25" s="5"/>
      <c r="U25" s="131"/>
      <c r="V25" s="5"/>
      <c r="W25" s="43">
        <f t="shared" si="1"/>
        <v>0</v>
      </c>
      <c r="X25" s="26"/>
    </row>
    <row r="26" spans="2:24" ht="15.75" customHeight="1" x14ac:dyDescent="0.25">
      <c r="B26" s="24"/>
      <c r="C26" s="25">
        <v>4</v>
      </c>
      <c r="D26" s="25" t="s">
        <v>6</v>
      </c>
      <c r="E26" s="25"/>
      <c r="F26" s="5"/>
      <c r="G26" s="115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131"/>
      <c r="V26" s="5"/>
      <c r="W26" s="43">
        <f t="shared" si="1"/>
        <v>0</v>
      </c>
      <c r="X26" s="26"/>
    </row>
    <row r="27" spans="2:24" ht="15.75" customHeight="1" x14ac:dyDescent="0.25">
      <c r="B27" s="24"/>
      <c r="C27" s="25">
        <v>5</v>
      </c>
      <c r="D27" s="25" t="s">
        <v>53</v>
      </c>
      <c r="E27" s="25"/>
      <c r="F27" s="5"/>
      <c r="G27" s="115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131"/>
      <c r="V27" s="5"/>
      <c r="W27" s="43">
        <f t="shared" si="1"/>
        <v>0</v>
      </c>
      <c r="X27" s="26"/>
    </row>
    <row r="28" spans="2:24" ht="15.75" customHeight="1" x14ac:dyDescent="0.25">
      <c r="B28" s="24"/>
      <c r="C28" s="25">
        <v>6</v>
      </c>
      <c r="D28" s="25" t="s">
        <v>28</v>
      </c>
      <c r="E28" s="25"/>
      <c r="F28" s="5"/>
      <c r="G28" s="115">
        <v>50</v>
      </c>
      <c r="H28" s="5"/>
      <c r="I28" s="39"/>
      <c r="J28" s="5"/>
      <c r="K28" s="39"/>
      <c r="L28" s="5"/>
      <c r="M28" s="39">
        <v>31</v>
      </c>
      <c r="N28" s="5"/>
      <c r="O28" s="131"/>
      <c r="P28" s="5"/>
      <c r="Q28" s="39"/>
      <c r="R28" s="5"/>
      <c r="S28" s="43">
        <f t="shared" si="0"/>
        <v>19</v>
      </c>
      <c r="T28" s="5"/>
      <c r="U28" s="139">
        <v>0</v>
      </c>
      <c r="V28" s="5"/>
      <c r="W28" s="43">
        <f t="shared" si="1"/>
        <v>19</v>
      </c>
      <c r="X28" s="26"/>
    </row>
    <row r="29" spans="2:24" ht="15.75" customHeight="1" x14ac:dyDescent="0.25">
      <c r="B29" s="24"/>
      <c r="C29" s="25">
        <v>7</v>
      </c>
      <c r="D29" s="25" t="s">
        <v>7</v>
      </c>
      <c r="E29" s="25"/>
      <c r="F29" s="5"/>
      <c r="G29" s="115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131"/>
      <c r="V29" s="5"/>
      <c r="W29" s="43">
        <f t="shared" si="1"/>
        <v>0</v>
      </c>
      <c r="X29" s="26"/>
    </row>
    <row r="30" spans="2:24" ht="15.75" customHeight="1" x14ac:dyDescent="0.25">
      <c r="B30" s="24"/>
      <c r="C30" s="25">
        <v>8</v>
      </c>
      <c r="D30" s="25" t="s">
        <v>29</v>
      </c>
      <c r="E30" s="25"/>
      <c r="F30" s="5"/>
      <c r="G30" s="115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139">
        <v>0</v>
      </c>
      <c r="V30" s="5"/>
      <c r="W30" s="43">
        <f t="shared" si="1"/>
        <v>0</v>
      </c>
      <c r="X30" s="26"/>
    </row>
    <row r="31" spans="2:24" ht="15.75" customHeight="1" x14ac:dyDescent="0.25">
      <c r="B31" s="24"/>
      <c r="C31" s="25">
        <v>9</v>
      </c>
      <c r="D31" s="25" t="s">
        <v>30</v>
      </c>
      <c r="E31" s="25"/>
      <c r="F31" s="5"/>
      <c r="G31" s="115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131"/>
      <c r="V31" s="5"/>
      <c r="W31" s="43">
        <f t="shared" si="1"/>
        <v>0</v>
      </c>
      <c r="X31" s="26"/>
    </row>
    <row r="32" spans="2:24" ht="15.75" customHeight="1" x14ac:dyDescent="0.25">
      <c r="B32" s="24"/>
      <c r="C32" s="25">
        <v>10</v>
      </c>
      <c r="D32" s="25" t="s">
        <v>31</v>
      </c>
      <c r="E32" s="25"/>
      <c r="F32" s="5"/>
      <c r="G32" s="115">
        <v>2</v>
      </c>
      <c r="H32" s="5"/>
      <c r="I32" s="39"/>
      <c r="J32" s="5"/>
      <c r="K32" s="39"/>
      <c r="L32" s="5"/>
      <c r="M32" s="39">
        <v>1</v>
      </c>
      <c r="N32" s="5"/>
      <c r="O32" s="39"/>
      <c r="P32" s="5"/>
      <c r="Q32" s="39"/>
      <c r="R32" s="5"/>
      <c r="S32" s="43">
        <f t="shared" si="0"/>
        <v>1</v>
      </c>
      <c r="T32" s="5"/>
      <c r="U32" s="139">
        <v>0</v>
      </c>
      <c r="V32" s="5"/>
      <c r="W32" s="43">
        <f t="shared" si="1"/>
        <v>1</v>
      </c>
      <c r="X32" s="26"/>
    </row>
    <row r="33" spans="2:24" ht="15.75" customHeight="1" x14ac:dyDescent="0.25">
      <c r="B33" s="24"/>
      <c r="C33" s="25">
        <v>11</v>
      </c>
      <c r="D33" s="25" t="s">
        <v>32</v>
      </c>
      <c r="E33" s="25"/>
      <c r="F33" s="5"/>
      <c r="G33" s="115">
        <v>2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2</v>
      </c>
      <c r="T33" s="5"/>
      <c r="U33" s="131"/>
      <c r="V33" s="5"/>
      <c r="W33" s="43">
        <f t="shared" si="1"/>
        <v>2</v>
      </c>
      <c r="X33" s="26"/>
    </row>
    <row r="34" spans="2:24" ht="15.75" customHeight="1" x14ac:dyDescent="0.25">
      <c r="B34" s="24"/>
      <c r="C34" s="25">
        <v>12</v>
      </c>
      <c r="D34" s="25" t="s">
        <v>33</v>
      </c>
      <c r="E34" s="25"/>
      <c r="F34" s="5"/>
      <c r="G34" s="115">
        <v>13</v>
      </c>
      <c r="H34" s="5"/>
      <c r="I34" s="39">
        <v>8</v>
      </c>
      <c r="J34" s="5"/>
      <c r="K34" s="39"/>
      <c r="L34" s="5"/>
      <c r="M34" s="39">
        <v>3</v>
      </c>
      <c r="N34" s="5"/>
      <c r="O34" s="39"/>
      <c r="P34" s="5"/>
      <c r="Q34" s="39"/>
      <c r="R34" s="5"/>
      <c r="S34" s="43">
        <f t="shared" si="0"/>
        <v>18</v>
      </c>
      <c r="T34" s="5"/>
      <c r="U34" s="139">
        <v>0</v>
      </c>
      <c r="V34" s="5"/>
      <c r="W34" s="43">
        <f t="shared" si="1"/>
        <v>18</v>
      </c>
      <c r="X34" s="26"/>
    </row>
    <row r="35" spans="2:24" ht="15.75" customHeight="1" x14ac:dyDescent="0.25">
      <c r="B35" s="24"/>
      <c r="C35" s="25">
        <v>13</v>
      </c>
      <c r="D35" s="25" t="s">
        <v>34</v>
      </c>
      <c r="E35" s="25"/>
      <c r="F35" s="5"/>
      <c r="G35" s="115">
        <v>1</v>
      </c>
      <c r="H35" s="5"/>
      <c r="I35" s="155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1</v>
      </c>
      <c r="T35" s="5"/>
      <c r="U35" s="139">
        <v>0</v>
      </c>
      <c r="V35" s="5"/>
      <c r="W35" s="43">
        <f t="shared" si="1"/>
        <v>1</v>
      </c>
      <c r="X35" s="26"/>
    </row>
    <row r="36" spans="2:24" ht="15.75" customHeight="1" x14ac:dyDescent="0.25">
      <c r="B36" s="24"/>
      <c r="C36" s="25">
        <v>14</v>
      </c>
      <c r="D36" s="25" t="s">
        <v>14</v>
      </c>
      <c r="E36" s="25"/>
      <c r="F36" s="5"/>
      <c r="G36" s="115">
        <v>90</v>
      </c>
      <c r="H36" s="5"/>
      <c r="I36" s="39">
        <v>19</v>
      </c>
      <c r="J36" s="5"/>
      <c r="K36" s="39"/>
      <c r="L36" s="5"/>
      <c r="M36" s="39">
        <v>32</v>
      </c>
      <c r="N36" s="5"/>
      <c r="O36" s="39"/>
      <c r="P36" s="5"/>
      <c r="Q36" s="39"/>
      <c r="R36" s="5"/>
      <c r="S36" s="43">
        <f t="shared" si="0"/>
        <v>77</v>
      </c>
      <c r="T36" s="5"/>
      <c r="U36" s="139">
        <v>0</v>
      </c>
      <c r="V36" s="5"/>
      <c r="W36" s="43">
        <f t="shared" si="1"/>
        <v>77</v>
      </c>
      <c r="X36" s="26"/>
    </row>
    <row r="37" spans="2:24" ht="15.75" customHeight="1" x14ac:dyDescent="0.25">
      <c r="B37" s="24"/>
      <c r="C37" s="25">
        <v>15</v>
      </c>
      <c r="D37" s="25" t="s">
        <v>50</v>
      </c>
      <c r="E37" s="25"/>
      <c r="F37" s="5"/>
      <c r="G37" s="115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131"/>
      <c r="V37" s="5"/>
      <c r="W37" s="43">
        <f t="shared" si="1"/>
        <v>0</v>
      </c>
      <c r="X37" s="26"/>
    </row>
    <row r="38" spans="2:24" ht="15.75" customHeight="1" x14ac:dyDescent="0.25">
      <c r="B38" s="24"/>
      <c r="C38" s="25">
        <v>16</v>
      </c>
      <c r="D38" s="25" t="s">
        <v>51</v>
      </c>
      <c r="E38" s="25"/>
      <c r="F38" s="5"/>
      <c r="G38" s="115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131"/>
      <c r="V38" s="5"/>
      <c r="W38" s="43">
        <f t="shared" si="1"/>
        <v>0</v>
      </c>
      <c r="X38" s="26"/>
    </row>
    <row r="39" spans="2:24" ht="15.75" customHeight="1" x14ac:dyDescent="0.25">
      <c r="B39" s="24"/>
      <c r="C39" s="25">
        <v>17</v>
      </c>
      <c r="D39" s="25" t="s">
        <v>52</v>
      </c>
      <c r="E39" s="25"/>
      <c r="F39" s="5"/>
      <c r="G39" s="115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131"/>
      <c r="V39" s="5"/>
      <c r="W39" s="43">
        <f t="shared" si="1"/>
        <v>0</v>
      </c>
      <c r="X39" s="26"/>
    </row>
    <row r="40" spans="2:24" ht="15.75" customHeight="1" x14ac:dyDescent="0.25">
      <c r="B40" s="24"/>
      <c r="C40" s="25">
        <v>18</v>
      </c>
      <c r="D40" s="25" t="s">
        <v>103</v>
      </c>
      <c r="E40" s="25"/>
      <c r="F40" s="5"/>
      <c r="G40" s="115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131"/>
      <c r="V40" s="5"/>
      <c r="W40" s="43">
        <f t="shared" si="1"/>
        <v>0</v>
      </c>
      <c r="X40" s="26"/>
    </row>
    <row r="41" spans="2:24" ht="15.75" customHeight="1" x14ac:dyDescent="0.25">
      <c r="B41" s="24"/>
      <c r="C41" s="25">
        <v>19</v>
      </c>
      <c r="D41" s="25" t="s">
        <v>104</v>
      </c>
      <c r="E41" s="25"/>
      <c r="F41" s="5"/>
      <c r="G41" s="115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131"/>
      <c r="V41" s="5"/>
      <c r="W41" s="43">
        <f t="shared" si="1"/>
        <v>0</v>
      </c>
      <c r="X41" s="26"/>
    </row>
    <row r="42" spans="2:24" ht="15.75" customHeight="1" x14ac:dyDescent="0.25">
      <c r="B42" s="24"/>
      <c r="C42" s="25">
        <v>20</v>
      </c>
      <c r="D42" s="25" t="s">
        <v>105</v>
      </c>
      <c r="E42" s="25"/>
      <c r="F42" s="5"/>
      <c r="G42" s="115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131"/>
      <c r="V42" s="5"/>
      <c r="W42" s="43">
        <f t="shared" si="1"/>
        <v>0</v>
      </c>
      <c r="X42" s="26"/>
    </row>
    <row r="43" spans="2:24" ht="15.75" customHeight="1" x14ac:dyDescent="0.25">
      <c r="B43" s="24"/>
      <c r="C43" s="25">
        <v>21</v>
      </c>
      <c r="D43" s="25" t="s">
        <v>106</v>
      </c>
      <c r="E43" s="25"/>
      <c r="F43" s="5"/>
      <c r="G43" s="115">
        <v>8</v>
      </c>
      <c r="H43" s="5"/>
      <c r="I43" s="39"/>
      <c r="J43" s="5"/>
      <c r="K43" s="39"/>
      <c r="L43" s="5"/>
      <c r="M43" s="39">
        <v>1</v>
      </c>
      <c r="N43" s="5"/>
      <c r="O43" s="39">
        <v>0</v>
      </c>
      <c r="P43" s="5"/>
      <c r="Q43" s="39"/>
      <c r="R43" s="5"/>
      <c r="S43" s="43">
        <f t="shared" si="0"/>
        <v>7</v>
      </c>
      <c r="T43" s="5"/>
      <c r="U43" s="131"/>
      <c r="V43" s="5"/>
      <c r="W43" s="43">
        <f t="shared" si="1"/>
        <v>7</v>
      </c>
      <c r="X43" s="26"/>
    </row>
    <row r="44" spans="2:24" x14ac:dyDescent="0.25">
      <c r="B44" s="24"/>
    </row>
    <row r="45" spans="2:24" ht="13.8" thickBot="1" x14ac:dyDescent="0.3">
      <c r="B45" s="24"/>
      <c r="C45" s="5" t="s">
        <v>5</v>
      </c>
      <c r="D45" s="5"/>
      <c r="E45" s="5"/>
      <c r="F45" s="5"/>
      <c r="G45" s="44">
        <f>SUM(G23:G43)</f>
        <v>218</v>
      </c>
      <c r="H45" s="44">
        <f t="shared" ref="H45:W45" si="2">SUM(H23:H43)</f>
        <v>0</v>
      </c>
      <c r="I45" s="44">
        <f t="shared" si="2"/>
        <v>34</v>
      </c>
      <c r="J45" s="44">
        <f t="shared" si="2"/>
        <v>0</v>
      </c>
      <c r="K45" s="44">
        <f t="shared" si="2"/>
        <v>0</v>
      </c>
      <c r="L45" s="44">
        <f t="shared" si="2"/>
        <v>0</v>
      </c>
      <c r="M45" s="44">
        <f t="shared" si="2"/>
        <v>73</v>
      </c>
      <c r="N45" s="44">
        <f t="shared" si="2"/>
        <v>0</v>
      </c>
      <c r="O45" s="44">
        <f t="shared" si="2"/>
        <v>0</v>
      </c>
      <c r="P45" s="44">
        <f t="shared" si="2"/>
        <v>0</v>
      </c>
      <c r="Q45" s="44">
        <f t="shared" si="2"/>
        <v>0</v>
      </c>
      <c r="R45" s="44">
        <f t="shared" si="2"/>
        <v>0</v>
      </c>
      <c r="S45" s="44">
        <f>SUM(S23:S43)</f>
        <v>179</v>
      </c>
      <c r="T45" s="44">
        <f t="shared" si="2"/>
        <v>0</v>
      </c>
      <c r="U45" s="44">
        <f t="shared" si="2"/>
        <v>3</v>
      </c>
      <c r="V45" s="44">
        <f t="shared" si="2"/>
        <v>0</v>
      </c>
      <c r="W45" s="44">
        <f t="shared" si="2"/>
        <v>176</v>
      </c>
      <c r="X45" s="26"/>
    </row>
    <row r="46" spans="2:24" ht="4.5" customHeight="1" thickTop="1" x14ac:dyDescent="0.25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2"/>
      <c r="V46" s="5"/>
      <c r="W46" s="5"/>
      <c r="X46" s="26"/>
    </row>
    <row r="47" spans="2:24" ht="11.25" hidden="1" customHeight="1" x14ac:dyDescent="0.25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3"/>
      <c r="V47" s="5"/>
      <c r="W47" s="5">
        <f>S47-U47</f>
        <v>0</v>
      </c>
      <c r="X47" s="26"/>
    </row>
    <row r="48" spans="2:24" ht="13.8" thickBot="1" x14ac:dyDescent="0.3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4"/>
      <c r="V48" s="21"/>
      <c r="W48" s="21"/>
      <c r="X48" s="27"/>
    </row>
    <row r="49" spans="2:24" x14ac:dyDescent="0.25">
      <c r="C49" s="140"/>
      <c r="D49" s="163" t="s">
        <v>137</v>
      </c>
      <c r="E49" s="163"/>
      <c r="F49" s="159"/>
      <c r="G49" s="164">
        <v>0</v>
      </c>
      <c r="H49" s="143"/>
      <c r="I49" s="142"/>
      <c r="J49" s="143"/>
      <c r="K49" s="142"/>
      <c r="L49" s="143"/>
      <c r="M49" s="142">
        <v>0</v>
      </c>
      <c r="N49" s="143"/>
      <c r="O49" s="142"/>
      <c r="P49" s="143"/>
      <c r="Q49" s="142"/>
      <c r="R49" s="141"/>
      <c r="S49" s="144"/>
      <c r="T49" s="141"/>
      <c r="U49" s="145"/>
      <c r="V49" s="141"/>
      <c r="W49" s="144">
        <v>0</v>
      </c>
      <c r="X49" s="26"/>
    </row>
    <row r="50" spans="2:24" x14ac:dyDescent="0.25">
      <c r="C50" s="11" t="s">
        <v>25</v>
      </c>
    </row>
    <row r="51" spans="2:24" ht="15" customHeight="1" x14ac:dyDescent="0.25">
      <c r="N51" s="28" t="s">
        <v>36</v>
      </c>
      <c r="Q51" s="29"/>
    </row>
    <row r="52" spans="2:24" x14ac:dyDescent="0.25">
      <c r="B52" s="157"/>
      <c r="C52" s="152" t="s">
        <v>160</v>
      </c>
      <c r="D52" s="158"/>
      <c r="E52" s="14"/>
      <c r="Q52" s="14"/>
      <c r="R52" s="14"/>
      <c r="S52" s="14"/>
      <c r="T52" s="14"/>
      <c r="U52" s="126"/>
      <c r="V52" s="14"/>
      <c r="W52" s="14"/>
    </row>
    <row r="53" spans="2:24" x14ac:dyDescent="0.25">
      <c r="C53" s="171" t="s">
        <v>10</v>
      </c>
      <c r="D53" s="171"/>
      <c r="E53" s="171"/>
      <c r="M53" s="5"/>
      <c r="N53" s="28" t="s">
        <v>35</v>
      </c>
      <c r="Q53" s="29"/>
      <c r="T53" s="42"/>
    </row>
    <row r="54" spans="2:24" x14ac:dyDescent="0.25">
      <c r="T54" s="15" t="s">
        <v>8</v>
      </c>
    </row>
    <row r="55" spans="2:24" x14ac:dyDescent="0.25">
      <c r="Q55" s="30"/>
      <c r="R55" s="31"/>
      <c r="S55" s="31"/>
      <c r="T55" s="31"/>
      <c r="U55" s="135"/>
      <c r="V55" s="31"/>
      <c r="W55" s="32"/>
    </row>
    <row r="56" spans="2:24" x14ac:dyDescent="0.25">
      <c r="N56" s="28" t="s">
        <v>37</v>
      </c>
      <c r="Q56" s="33"/>
      <c r="R56" s="5"/>
      <c r="S56" s="5"/>
      <c r="T56" s="5"/>
      <c r="U56" s="132"/>
      <c r="V56" s="5"/>
      <c r="W56" s="34"/>
    </row>
    <row r="57" spans="2:24" x14ac:dyDescent="0.25">
      <c r="Q57" s="35"/>
      <c r="R57" s="36"/>
      <c r="S57" s="36"/>
      <c r="T57" s="36"/>
      <c r="U57" s="136"/>
      <c r="V57" s="36"/>
      <c r="W57" s="37"/>
    </row>
  </sheetData>
  <mergeCells count="7">
    <mergeCell ref="C53:E53"/>
    <mergeCell ref="B2:V2"/>
    <mergeCell ref="B4:V4"/>
    <mergeCell ref="B11:V11"/>
    <mergeCell ref="B13:V13"/>
    <mergeCell ref="B7:V7"/>
    <mergeCell ref="B5:V5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2021-09-01T22:00:00+00:00</PublishedDate>
    <Country xmlns="d65012b4-6e05-4ad6-ae62-b5667f81ba92">Gozo</Country>
    <Month xmlns="d65012b4-6e05-4ad6-ae62-b5667f81ba92">May</Month>
    <Year xmlns="d65012b4-6e05-4ad6-ae62-b5667f81ba92">2019</Year>
  </documentManagement>
</p:properties>
</file>

<file path=customXml/itemProps1.xml><?xml version="1.0" encoding="utf-8"?>
<ds:datastoreItem xmlns:ds="http://schemas.openxmlformats.org/officeDocument/2006/customXml" ds:itemID="{6F254C82-018F-4791-B3C5-711F10DB4661}"/>
</file>

<file path=customXml/itemProps2.xml><?xml version="1.0" encoding="utf-8"?>
<ds:datastoreItem xmlns:ds="http://schemas.openxmlformats.org/officeDocument/2006/customXml" ds:itemID="{654ED938-7B5B-4538-A96C-0BCA236D856C}"/>
</file>

<file path=customXml/itemProps3.xml><?xml version="1.0" encoding="utf-8"?>
<ds:datastoreItem xmlns:ds="http://schemas.openxmlformats.org/officeDocument/2006/customXml" ds:itemID="{A6AD496E-D468-4001-8FBC-E749A1935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Coppini P. (Ghawdex)</vt:lpstr>
      <vt:lpstr>Sultana B. (Ghawdex)</vt:lpstr>
      <vt:lpstr>blank</vt:lpstr>
      <vt:lpstr>Mifsud J (Ghawdex)</vt:lpstr>
      <vt:lpstr>empty 3</vt:lpstr>
      <vt:lpstr>Demicoli J.(Ghawdex)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Louis Stefan Magrin</cp:lastModifiedBy>
  <cp:lastPrinted>2019-07-01T09:39:51Z</cp:lastPrinted>
  <dcterms:created xsi:type="dcterms:W3CDTF">2001-09-20T13:22:09Z</dcterms:created>
  <dcterms:modified xsi:type="dcterms:W3CDTF">2019-07-01T09:39:57Z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