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1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<sst xmlns="http://schemas.openxmlformats.org/spreadsheetml/2006/main" count="1445" uniqueCount="218">
  <si>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</si>
  <si>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</si>
  <si>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</si>
  <si>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</si>
  <si>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</si>
  <si>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</si>
  <si>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</si>
  <si>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</si>
  <si>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</si>
  <si>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</si>
  <si>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</si>
  <si>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</si>
  <si>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</si>
  <si>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</si>
  <si>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</si>
  <si>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</si>
  <si>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</si>
  <si>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</si>
  <si>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</si>
  <si>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</si>
  <si>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</si>
  <si>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</si>
  <si>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</si>
  <si>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</si>
  <si>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</si>
  <si>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</si>
  <si>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</si>
  <si>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</si>
  <si>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</si>
  <si>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</si>
  <si>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</si>
  <si>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</si>
  <si>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</si>
  <si>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</si>
  <si>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</si>
  <si>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</si>
  <si>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</si>
  <si>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</si>
  <si>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</si>
  <si>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</si>
  <si>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</si>
  <si>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</si>
  <si>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</si>
  <si>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</si>
  <si>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</si>
  <si>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</si>
  <si>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</si>
  <si>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</si>
  <si>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</si>
  <si>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</si>
  <si>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</si>
  <si>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</si>
  <si>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</si>
  <si>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</si>
  <si>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</si>
  <si>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</si>
  <si>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</si>
  <si>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</si>
  <si>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</si>
  <si>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</si>
  <si>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</si>
  <si>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</si>
  <si>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</si>
  <si>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</si>
  <si>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</si>
  <si>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</si>
  <si>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</si>
  <si>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</si>
  <si>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</si>
  <si>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</si>
  <si>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</si>
  <si>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</si>
  <si>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</si>
  <si>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</si>
  <si>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</si>
  <si>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</si>
  <si>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</si>
  <si>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</si>
  <si>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</si>
  <si>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</si>
  <si>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</si>
  <si>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</si>
  <si>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</si>
  <si>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</si>
  <si>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</si>
  <si>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</si>
  <si>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</si>
  <si>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</si>
  <si>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</si>
  <si>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</si>
  <si>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</si>
  <si>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</si>
  <si>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</si>
  <si>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</si>
  <si>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</si>
  <si>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</si>
  <si>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</si>
  <si>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</si>
  <si>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</si>
  <si>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</si>
  <si>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</si>
  <si>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</si>
  <si>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</si>
  <si>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</si>
  <si>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</si>
  <si>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</si>
  <si>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</si>
  <si>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</si>
  <si>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</si>
  <si>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</si>
  <si>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</si>
  <si>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</si>
  <si>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</si>
  <si>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</si>
  <si>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</si>
  <si>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</si>
  <si>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</si>
  <si>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</si>
  <si>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</si>
  <si>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</si>
  <si>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</si>
  <si>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</si>
  <si>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</si>
  <si>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</si>
  <si>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</si>
  <si>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</si>
  <si>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</si>
  <si>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</si>
  <si>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</si>
  <si>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</si>
  <si>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</si>
  <si>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</si>
  <si>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</si>
  <si>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</si>
  <si>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</si>
  <si>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</si>
  <si>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</si>
  <si>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</si>
  <si>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</si>
  <si>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</si>
  <si>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</si>
  <si>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</si>
  <si>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</si>
  <si>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</si>
  <si>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</si>
  <si>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</si>
  <si>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</si>
  <si>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</si>
  <si>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</si>
  <si>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</si>
  <si>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</si>
  <si>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</si>
  <si>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</si>
  <si>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</si>
  <si>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</si>
  <si>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</si>
  <si>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</si>
  <si>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</si>
  <si>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</si>
  <si>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</si>
  <si>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</si>
  <si>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</si>
  <si>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</si>
  <si>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</si>
  <si>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</si>
  <si>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</si>
  <si>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</si>
  <si>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</si>
  <si>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</si>
  <si>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</si>
  <si>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</si>
  <si>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</si>
  <si>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</si>
  <si>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</si>
  <si>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</si>
  <si>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</si>
  <si>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</si>
  <si>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</si>
  <si>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</si>
  <si>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</si>
  <si>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</si>
  <si>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</si>
  <si>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</si>
  <si>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</si>
  <si>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</si>
  <si>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</si>
  <si>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</si>
  <si>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</si>
  <si>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</si>
  <si>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</si>
  <si>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</si>
  <si>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</si>
  <si>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</si>
  <si>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</si>
  <si>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</si>
  <si>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</si>
  <si>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</si>
  <si>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</si>
  <si>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</si>
  <si>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</si>
  <si>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</si>
  <si>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</si>
  <si>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</si>
  <si>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</si>
  <si>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</si>
  <si>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</si>
  <si>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</si>
  <si>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*</t>
  </si>
  <si>
    <t>* Sar recount tal-kawzi.</t>
  </si>
  <si>
    <t>Mejju 2019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</si>
  <si>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</si>
  <si>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</si>
  <si>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</si>
  <si>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</si>
  <si>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</si>
  <si>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</si>
  <si>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</si>
  <si>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*sar recount tal-kawzi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</si>
</sst>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ill="1" applyBorder="1" applyAlignment="1" applyProtection="1" quotePrefix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4-April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ag. 1"/>
      <sheetName val="Simone Grech"/>
      <sheetName val="J. Mifsud"/>
      <sheetName val="Clarke D."/>
      <sheetName val="Farrugia I."/>
      <sheetName val="M. Vella"/>
      <sheetName val="mag. 2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174</v>
          </cell>
        </row>
        <row r="24">
          <cell r="S24">
            <v>82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38</v>
          </cell>
        </row>
        <row r="25">
          <cell r="S25">
            <v>175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33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187</v>
          </cell>
        </row>
        <row r="35">
          <cell r="S35">
            <v>0</v>
          </cell>
        </row>
        <row r="36">
          <cell r="S36">
            <v>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79</v>
          </cell>
        </row>
        <row r="25">
          <cell r="S25">
            <v>77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64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63</v>
          </cell>
        </row>
        <row r="39">
          <cell r="S39">
            <v>367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156</v>
          </cell>
        </row>
        <row r="25">
          <cell r="S25">
            <v>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19</v>
          </cell>
        </row>
        <row r="36">
          <cell r="S36">
            <v>671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95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1470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239</v>
          </cell>
        </row>
        <row r="36">
          <cell r="S36">
            <v>48</v>
          </cell>
        </row>
        <row r="37">
          <cell r="S37">
            <v>9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144</v>
          </cell>
        </row>
        <row r="25">
          <cell r="S25">
            <v>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128</v>
          </cell>
        </row>
        <row r="25">
          <cell r="S25">
            <v>274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65</v>
          </cell>
        </row>
        <row r="25">
          <cell r="S25">
            <v>118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110</v>
          </cell>
        </row>
        <row r="36">
          <cell r="S36">
            <v>286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70</v>
          </cell>
        </row>
        <row r="25">
          <cell r="S25">
            <v>42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51</v>
          </cell>
        </row>
        <row r="24">
          <cell r="S24">
            <v>102</v>
          </cell>
        </row>
        <row r="25">
          <cell r="S25">
            <v>213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15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108</v>
          </cell>
        </row>
        <row r="25">
          <cell r="S25">
            <v>114</v>
          </cell>
        </row>
        <row r="26">
          <cell r="S26">
            <v>54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250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585</v>
          </cell>
        </row>
      </sheetData>
      <sheetData sheetId="17">
        <row r="23">
          <cell r="S23">
            <v>0</v>
          </cell>
        </row>
        <row r="24">
          <cell r="S24">
            <v>74</v>
          </cell>
        </row>
        <row r="25">
          <cell r="S25">
            <v>90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297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51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34</v>
          </cell>
        </row>
        <row r="36">
          <cell r="S36">
            <v>505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232</v>
          </cell>
        </row>
        <row r="25">
          <cell r="S25">
            <v>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854</v>
          </cell>
        </row>
        <row r="24">
          <cell r="S24">
            <v>16</v>
          </cell>
        </row>
        <row r="25">
          <cell r="S25">
            <v>111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5">
          <cell r="S25">
            <v>140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7</v>
          </cell>
        </row>
        <row r="34">
          <cell r="S34">
            <v>0</v>
          </cell>
        </row>
        <row r="35">
          <cell r="S35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18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153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95</v>
          </cell>
        </row>
        <row r="25">
          <cell r="S25">
            <v>11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22</v>
          </cell>
        </row>
        <row r="31">
          <cell r="S31">
            <v>35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149</v>
          </cell>
        </row>
        <row r="25">
          <cell r="S25">
            <v>45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54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13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547</v>
          </cell>
        </row>
        <row r="29">
          <cell r="S29">
            <v>0</v>
          </cell>
        </row>
        <row r="31">
          <cell r="S31">
            <v>229</v>
          </cell>
        </row>
        <row r="33">
          <cell r="S33">
            <v>0</v>
          </cell>
        </row>
        <row r="35">
          <cell r="S35">
            <v>170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18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AA9" sqref="AA9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209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164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13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1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12</v>
      </c>
      <c r="N13" s="170">
        <f>'Kriminal (Appelli Superjuri)'!U45</f>
        <v>3</v>
      </c>
      <c r="O13" s="172">
        <f>M13-N13</f>
        <v>9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13</v>
      </c>
      <c r="H14" s="177">
        <f t="shared" si="0"/>
        <v>0</v>
      </c>
      <c r="I14" s="177">
        <f>SUM(I13)</f>
        <v>0</v>
      </c>
      <c r="J14" s="177">
        <f t="shared" si="0"/>
        <v>1</v>
      </c>
      <c r="K14" s="177">
        <f t="shared" si="0"/>
        <v>0</v>
      </c>
      <c r="L14" s="177">
        <f t="shared" si="0"/>
        <v>0</v>
      </c>
      <c r="M14" s="178">
        <f t="shared" si="0"/>
        <v>12</v>
      </c>
      <c r="N14" s="177">
        <f t="shared" si="0"/>
        <v>3</v>
      </c>
      <c r="O14" s="179">
        <f t="shared" si="0"/>
        <v>9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176</v>
      </c>
      <c r="D19" s="153"/>
      <c r="E19" s="153"/>
      <c r="F19" s="153"/>
      <c r="G19" s="169">
        <f>'Kriminal (Appelli Inferjuri)'!G27</f>
        <v>547</v>
      </c>
      <c r="H19" s="170">
        <f>'Kriminal (Appelli Inferjuri)'!I27</f>
        <v>16</v>
      </c>
      <c r="I19" s="170">
        <f>'Kriminal (Appelli Inferjuri)'!K27</f>
        <v>0</v>
      </c>
      <c r="J19" s="170">
        <f>'Kriminal (Appelli Inferjuri)'!M27</f>
        <v>4</v>
      </c>
      <c r="K19" s="170">
        <f>'Kriminal (Appelli Inferjuri)'!O27</f>
        <v>0</v>
      </c>
      <c r="L19" s="170">
        <f>'Kriminal (Appelli Inferjuri)'!Q27</f>
        <v>150</v>
      </c>
      <c r="M19" s="171">
        <f aca="true" t="shared" si="1" ref="M19:M28">G19+H19+I19-J19+K19-L19</f>
        <v>409</v>
      </c>
      <c r="N19" s="170">
        <f>'Kriminal (Appelli Inferjuri)'!U27</f>
        <v>0</v>
      </c>
      <c r="O19" s="172">
        <f aca="true" t="shared" si="2" ref="O19:O28">M19-N19</f>
        <v>409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229</v>
      </c>
      <c r="H21" s="170">
        <f>'Kriminal (Appelli Inferjuri)'!I31</f>
        <v>16</v>
      </c>
      <c r="I21" s="170">
        <f>'Kriminal (Appelli Inferjuri)'!K31</f>
        <v>0</v>
      </c>
      <c r="J21" s="170">
        <f>'Kriminal (Appelli Inferjuri)'!M31</f>
        <v>32</v>
      </c>
      <c r="K21" s="170">
        <f>'Kriminal (Appelli Inferjuri)'!O31</f>
        <v>0</v>
      </c>
      <c r="L21" s="170">
        <f>'Kriminal (Appelli Inferjuri)'!Q31</f>
        <v>50</v>
      </c>
      <c r="M21" s="171">
        <f t="shared" si="1"/>
        <v>163</v>
      </c>
      <c r="N21" s="170">
        <f>'Kriminal (Appelli Inferjuri)'!U31</f>
        <v>0</v>
      </c>
      <c r="O21" s="172">
        <f t="shared" si="2"/>
        <v>163</v>
      </c>
      <c r="Q21" s="58" t="s">
        <v>93</v>
      </c>
    </row>
    <row r="22" spans="2:17" ht="11.25" customHeight="1">
      <c r="B22" s="153"/>
      <c r="C22" s="185" t="s">
        <v>159</v>
      </c>
      <c r="D22" s="153"/>
      <c r="E22" s="153"/>
      <c r="F22" s="153"/>
      <c r="G22" s="169">
        <f>'Kriminal (Appelli Inferjuri)'!G33</f>
        <v>0</v>
      </c>
      <c r="H22" s="170">
        <f>'Kriminal (Appelli Inferjuri)'!I33</f>
        <v>3</v>
      </c>
      <c r="I22" s="170">
        <f>'Kriminal (Appelli Inferjuri)'!K33</f>
        <v>0</v>
      </c>
      <c r="J22" s="170">
        <f>'Kriminal (Appelli Inferjuri)'!M33</f>
        <v>0</v>
      </c>
      <c r="K22" s="170">
        <f>'Kriminal (Appelli Inferjuri)'!O33</f>
        <v>200</v>
      </c>
      <c r="L22" s="170">
        <f>'Kriminal (Appelli Inferjuri)'!Q33</f>
        <v>0</v>
      </c>
      <c r="M22" s="171">
        <f t="shared" si="1"/>
        <v>203</v>
      </c>
      <c r="N22" s="170">
        <f>'Kriminal (Appelli Inferjuri)'!U33</f>
        <v>0</v>
      </c>
      <c r="O22" s="172">
        <f t="shared" si="2"/>
        <v>203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170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25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145</v>
      </c>
      <c r="N23" s="170">
        <f>'Kriminal (Appelli Inferjuri)'!U35</f>
        <v>0</v>
      </c>
      <c r="O23" s="172">
        <f>M23-N23</f>
        <v>145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946</v>
      </c>
      <c r="H25" s="189">
        <f t="shared" si="3"/>
        <v>35</v>
      </c>
      <c r="I25" s="189">
        <f t="shared" si="3"/>
        <v>0</v>
      </c>
      <c r="J25" s="189">
        <f t="shared" si="3"/>
        <v>61</v>
      </c>
      <c r="K25" s="189">
        <f t="shared" si="3"/>
        <v>200</v>
      </c>
      <c r="L25" s="189">
        <f t="shared" si="3"/>
        <v>200</v>
      </c>
      <c r="M25" s="190">
        <f t="shared" si="3"/>
        <v>920</v>
      </c>
      <c r="N25" s="189">
        <f t="shared" si="3"/>
        <v>0</v>
      </c>
      <c r="O25" s="191">
        <f>SUM(O18:Q24)</f>
        <v>920</v>
      </c>
      <c r="Q25" s="58" t="s">
        <v>139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188</v>
      </c>
      <c r="D27" s="153"/>
      <c r="E27" s="153"/>
      <c r="F27" s="153"/>
      <c r="G27" s="169">
        <f>'Kriminal (Appelli Inferjuri)'!G41</f>
        <v>18</v>
      </c>
      <c r="H27" s="170">
        <f>'Kriminal (Appelli Inferjuri)'!I41</f>
        <v>1</v>
      </c>
      <c r="I27" s="170">
        <f>'Kriminal (Appelli Inferjuri)'!K41</f>
        <v>0</v>
      </c>
      <c r="J27" s="170">
        <f>'Kriminal (Appelli Inferjuri)'!M41</f>
        <v>7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12</v>
      </c>
      <c r="N27" s="170">
        <f>'Kriminal (Appelli Inferjuri)'!U41</f>
        <v>0</v>
      </c>
      <c r="O27" s="172">
        <f t="shared" si="2"/>
        <v>12</v>
      </c>
      <c r="Q27" s="151" t="s">
        <v>166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0</v>
      </c>
      <c r="N28" s="170">
        <f>'Kriminal (Appelli Inferjuri)'!U43</f>
        <v>0</v>
      </c>
      <c r="O28" s="172">
        <f t="shared" si="2"/>
        <v>0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180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18</v>
      </c>
      <c r="H30" s="189">
        <f t="shared" si="4"/>
        <v>1</v>
      </c>
      <c r="I30" s="189">
        <f t="shared" si="4"/>
        <v>0</v>
      </c>
      <c r="J30" s="189">
        <f t="shared" si="4"/>
        <v>7</v>
      </c>
      <c r="K30" s="189">
        <f t="shared" si="4"/>
        <v>0</v>
      </c>
      <c r="L30" s="189">
        <f t="shared" si="4"/>
        <v>0</v>
      </c>
      <c r="M30" s="190">
        <f t="shared" si="4"/>
        <v>12</v>
      </c>
      <c r="N30" s="189">
        <f t="shared" si="4"/>
        <v>0</v>
      </c>
      <c r="O30" s="191">
        <f t="shared" si="4"/>
        <v>12</v>
      </c>
      <c r="Q30" s="58" t="s">
        <v>148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964</v>
      </c>
      <c r="H31" s="177">
        <f t="shared" si="5"/>
        <v>36</v>
      </c>
      <c r="I31" s="177">
        <f t="shared" si="5"/>
        <v>0</v>
      </c>
      <c r="J31" s="177">
        <f t="shared" si="5"/>
        <v>68</v>
      </c>
      <c r="K31" s="177">
        <f t="shared" si="5"/>
        <v>200</v>
      </c>
      <c r="L31" s="177">
        <f t="shared" si="5"/>
        <v>200</v>
      </c>
      <c r="M31" s="178">
        <f t="shared" si="5"/>
        <v>932</v>
      </c>
      <c r="N31" s="177">
        <f t="shared" si="5"/>
        <v>0</v>
      </c>
      <c r="O31" s="179">
        <f t="shared" si="5"/>
        <v>932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159</v>
      </c>
      <c r="D37" s="153"/>
      <c r="E37" s="153"/>
      <c r="F37" s="153"/>
      <c r="G37" s="169">
        <f>'Kriminal (Superjuri)'!G27</f>
        <v>0</v>
      </c>
      <c r="H37" s="170">
        <f>'Kriminal (Superjuri)'!I27</f>
        <v>0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16</v>
      </c>
      <c r="L37" s="170">
        <f>'Kriminal (Superjuri)'!Q27</f>
        <v>2</v>
      </c>
      <c r="M37" s="171">
        <f t="shared" si="6"/>
        <v>14</v>
      </c>
      <c r="N37" s="170">
        <f>'Kriminal (Superjuri)'!U27</f>
        <v>2</v>
      </c>
      <c r="O37" s="172">
        <f t="shared" si="7"/>
        <v>12</v>
      </c>
      <c r="Q37" s="58" t="s">
        <v>165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165</v>
      </c>
      <c r="D39" s="153"/>
      <c r="E39" s="153"/>
      <c r="F39" s="153"/>
      <c r="G39" s="169">
        <f>'Kriminal (Superjuri)'!G31</f>
        <v>54</v>
      </c>
      <c r="H39" s="170">
        <f>'Kriminal (Superjuri)'!I31</f>
        <v>1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1</v>
      </c>
      <c r="L39" s="170">
        <f>'Kriminal (Superjuri)'!Q31</f>
        <v>16</v>
      </c>
      <c r="M39" s="171">
        <f t="shared" si="6"/>
        <v>40</v>
      </c>
      <c r="N39" s="170">
        <f>'Kriminal (Superjuri)'!U31</f>
        <v>7</v>
      </c>
      <c r="O39" s="172">
        <f t="shared" si="7"/>
        <v>33</v>
      </c>
      <c r="Q39" s="58" t="s">
        <v>186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/>
      <c r="D41" s="153"/>
      <c r="E41" s="153"/>
      <c r="F41" s="153"/>
      <c r="G41" s="169">
        <f>'Kriminal (Superjuri)'!G35</f>
        <v>0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0</v>
      </c>
      <c r="N41" s="170">
        <f>'Kriminal (Superjuri)'!U35</f>
        <v>0</v>
      </c>
      <c r="O41" s="172">
        <f t="shared" si="7"/>
        <v>0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20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1</v>
      </c>
      <c r="L42" s="170">
        <f>'Kriminal (Superjuri)'!Q37</f>
        <v>0</v>
      </c>
      <c r="M42" s="171">
        <f t="shared" si="6"/>
        <v>21</v>
      </c>
      <c r="N42" s="170">
        <f>'Kriminal (Superjuri)'!U37</f>
        <v>7</v>
      </c>
      <c r="O42" s="172">
        <f t="shared" si="7"/>
        <v>14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74</v>
      </c>
      <c r="H43" s="189">
        <f>SUM(H36:H42)</f>
        <v>1</v>
      </c>
      <c r="I43" s="189">
        <f aca="true" t="shared" si="8" ref="I43:O43">SUM(I36:I42)</f>
        <v>0</v>
      </c>
      <c r="J43" s="189">
        <f t="shared" si="8"/>
        <v>0</v>
      </c>
      <c r="K43" s="189">
        <f t="shared" si="8"/>
        <v>18</v>
      </c>
      <c r="L43" s="189">
        <f t="shared" si="8"/>
        <v>18</v>
      </c>
      <c r="M43" s="190">
        <f t="shared" si="8"/>
        <v>75</v>
      </c>
      <c r="N43" s="189">
        <f t="shared" si="8"/>
        <v>16</v>
      </c>
      <c r="O43" s="191">
        <f t="shared" si="8"/>
        <v>59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74</v>
      </c>
      <c r="H47" s="177">
        <f t="shared" si="10"/>
        <v>1</v>
      </c>
      <c r="I47" s="177">
        <f t="shared" si="10"/>
        <v>0</v>
      </c>
      <c r="J47" s="177">
        <f t="shared" si="10"/>
        <v>0</v>
      </c>
      <c r="K47" s="177">
        <f t="shared" si="10"/>
        <v>18</v>
      </c>
      <c r="L47" s="177">
        <f t="shared" si="10"/>
        <v>18</v>
      </c>
      <c r="M47" s="178">
        <f t="shared" si="10"/>
        <v>75</v>
      </c>
      <c r="N47" s="177">
        <f t="shared" si="10"/>
        <v>16</v>
      </c>
      <c r="O47" s="179">
        <f t="shared" si="10"/>
        <v>59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136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348</v>
      </c>
      <c r="H51" s="170">
        <f>'J. Demicoli'!I45</f>
        <v>9</v>
      </c>
      <c r="I51" s="170">
        <f>'J. Demicoli'!K45</f>
        <v>0</v>
      </c>
      <c r="J51" s="170">
        <f>'J. Demicoli'!M45</f>
        <v>17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340</v>
      </c>
      <c r="N51" s="170">
        <f>'J. Demicoli'!U45</f>
        <v>0</v>
      </c>
      <c r="O51" s="172">
        <f>M51-N51</f>
        <v>340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213</v>
      </c>
      <c r="H52" s="170">
        <f>'Vella G.'!I45</f>
        <v>4</v>
      </c>
      <c r="I52" s="170">
        <f>'Vella G.'!K45</f>
        <v>0</v>
      </c>
      <c r="J52" s="170">
        <f>'Vella G.'!M45</f>
        <v>8</v>
      </c>
      <c r="K52" s="170">
        <f>'Vella G.'!O45</f>
        <v>1</v>
      </c>
      <c r="L52" s="170">
        <f>'Vella G.'!Q45</f>
        <v>1</v>
      </c>
      <c r="M52" s="171">
        <f t="shared" si="11"/>
        <v>209</v>
      </c>
      <c r="N52" s="170">
        <f>'Vella G.'!U45</f>
        <v>1</v>
      </c>
      <c r="O52" s="172">
        <f aca="true" t="shared" si="12" ref="O52:O67">M52-N52</f>
        <v>208</v>
      </c>
      <c r="Q52" s="58" t="s">
        <v>113</v>
      </c>
    </row>
    <row r="53" spans="2:17" ht="11.25" customHeight="1">
      <c r="B53" s="153"/>
      <c r="C53" s="186" t="str">
        <f>Q66</f>
        <v>FRANCESCO DEPASQUALE</v>
      </c>
      <c r="D53" s="153"/>
      <c r="E53" s="153"/>
      <c r="F53" s="153"/>
      <c r="G53" s="169">
        <f>'Depasquale F.'!G45</f>
        <v>247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247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650</v>
      </c>
      <c r="H54" s="170">
        <f>'Astrid-May Grima'!I45</f>
        <v>64</v>
      </c>
      <c r="I54" s="170">
        <f>'Astrid-May Grima'!K45</f>
        <v>0</v>
      </c>
      <c r="J54" s="170">
        <f>'Astrid-May Grima'!M45</f>
        <v>86</v>
      </c>
      <c r="K54" s="170">
        <f>'Astrid-May Grima'!O45</f>
        <v>6</v>
      </c>
      <c r="L54" s="170">
        <f>'Astrid-May Grima'!Q45</f>
        <v>0</v>
      </c>
      <c r="M54" s="171">
        <f t="shared" si="11"/>
        <v>634</v>
      </c>
      <c r="N54" s="170">
        <f>'Astrid-May Grima'!U45</f>
        <v>1</v>
      </c>
      <c r="O54" s="172">
        <f t="shared" si="12"/>
        <v>633</v>
      </c>
      <c r="Q54" s="195" t="s">
        <v>115</v>
      </c>
    </row>
    <row r="55" spans="2:17" ht="11.25" customHeight="1">
      <c r="B55" s="194"/>
      <c r="C55" s="185" t="s">
        <v>182</v>
      </c>
      <c r="D55" s="153"/>
      <c r="E55" s="153"/>
      <c r="F55" s="153"/>
      <c r="G55" s="169">
        <f>'Farrugia Frendo C.'!G45</f>
        <v>881</v>
      </c>
      <c r="H55" s="170">
        <f>'Farrugia Frendo C.'!I45</f>
        <v>186</v>
      </c>
      <c r="I55" s="170">
        <f>'Farrugia Frendo C.'!K45</f>
        <v>0</v>
      </c>
      <c r="J55" s="170">
        <f>'Farrugia Frendo C.'!M45</f>
        <v>139</v>
      </c>
      <c r="K55" s="170">
        <f>'Farrugia Frendo C.'!O45</f>
        <v>0</v>
      </c>
      <c r="L55" s="170">
        <f>'Farrugia Frendo C.'!Q45</f>
        <v>0</v>
      </c>
      <c r="M55" s="171">
        <f t="shared" si="11"/>
        <v>928</v>
      </c>
      <c r="N55" s="170">
        <f>'Farrugia Frendo C.'!U45</f>
        <v>73</v>
      </c>
      <c r="O55" s="172">
        <f t="shared" si="12"/>
        <v>855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1887</v>
      </c>
      <c r="H56" s="170">
        <f>'Micallef Stafrace Y.'!I45</f>
        <v>61</v>
      </c>
      <c r="I56" s="170">
        <f>'Micallef Stafrace Y.'!K45</f>
        <v>0</v>
      </c>
      <c r="J56" s="170">
        <f>'Micallef Stafrace Y.'!M45</f>
        <v>239</v>
      </c>
      <c r="K56" s="170">
        <f>'Micallef Stafrace Y.'!O45</f>
        <v>0</v>
      </c>
      <c r="L56" s="170">
        <f>'Micallef Stafrace Y.'!Q45</f>
        <v>0</v>
      </c>
      <c r="M56" s="171">
        <f t="shared" si="11"/>
        <v>1709</v>
      </c>
      <c r="N56" s="170">
        <f>'Micallef Stafrace Y.'!U45</f>
        <v>0</v>
      </c>
      <c r="O56" s="172">
        <f t="shared" si="12"/>
        <v>1709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596</v>
      </c>
      <c r="H57" s="170">
        <f>'Demicoli A.'!I45</f>
        <v>4</v>
      </c>
      <c r="I57" s="170">
        <f>'Demicoli A.'!K45</f>
        <v>0</v>
      </c>
      <c r="J57" s="170">
        <f>'Demicoli A.'!M45</f>
        <v>103</v>
      </c>
      <c r="K57" s="170">
        <f>'Demicoli A.'!O45</f>
        <v>0</v>
      </c>
      <c r="L57" s="170">
        <f>'Demicoli A.'!Q45</f>
        <v>0</v>
      </c>
      <c r="M57" s="171">
        <f t="shared" si="11"/>
        <v>497</v>
      </c>
      <c r="N57" s="170">
        <f>'Demicoli A.'!U45</f>
        <v>195</v>
      </c>
      <c r="O57" s="172">
        <f t="shared" si="12"/>
        <v>302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402</v>
      </c>
      <c r="H58" s="170">
        <f>'Farrugia M.'!I45</f>
        <v>10</v>
      </c>
      <c r="I58" s="170">
        <f>'Farrugia M.'!K45</f>
        <v>0</v>
      </c>
      <c r="J58" s="170">
        <f>'Farrugia M.'!M45</f>
        <v>26</v>
      </c>
      <c r="K58" s="170">
        <f>'Farrugia M.'!O45</f>
        <v>0</v>
      </c>
      <c r="L58" s="170">
        <f>'Farrugia M.'!Q45</f>
        <v>0</v>
      </c>
      <c r="M58" s="171">
        <f t="shared" si="11"/>
        <v>386</v>
      </c>
      <c r="N58" s="170">
        <f>'Farrugia M.'!U45</f>
        <v>71</v>
      </c>
      <c r="O58" s="172">
        <f t="shared" si="12"/>
        <v>315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0</v>
      </c>
      <c r="H59" s="170">
        <f>'Nadine Lia'!I45</f>
        <v>9</v>
      </c>
      <c r="I59" s="170">
        <f>'Nadine Lia'!K45</f>
        <v>0</v>
      </c>
      <c r="J59" s="170">
        <f>'Nadine Lia'!M45</f>
        <v>0</v>
      </c>
      <c r="K59" s="170">
        <f>'Nadine Lia'!O45</f>
        <v>899</v>
      </c>
      <c r="L59" s="170">
        <f>'Nadine Lia'!Q45</f>
        <v>3</v>
      </c>
      <c r="M59" s="171">
        <f t="shared" si="11"/>
        <v>905</v>
      </c>
      <c r="N59" s="170">
        <f>'Nadine Lia'!U45</f>
        <v>112</v>
      </c>
      <c r="O59" s="172">
        <f t="shared" si="12"/>
        <v>793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579</v>
      </c>
      <c r="H60" s="170">
        <f>'Simone Grech'!I45</f>
        <v>26</v>
      </c>
      <c r="I60" s="170">
        <f>'Simone Grech'!K45</f>
        <v>0</v>
      </c>
      <c r="J60" s="170">
        <f>'Simone Grech'!M45</f>
        <v>31</v>
      </c>
      <c r="K60" s="170">
        <f>'Simone Grech'!O45</f>
        <v>0</v>
      </c>
      <c r="L60" s="170">
        <f>'Simone Grech'!Q45</f>
        <v>54</v>
      </c>
      <c r="M60" s="171">
        <f t="shared" si="11"/>
        <v>520</v>
      </c>
      <c r="N60" s="170">
        <f>'Simone Grech'!U45</f>
        <v>0</v>
      </c>
      <c r="O60" s="172">
        <f t="shared" si="12"/>
        <v>520</v>
      </c>
      <c r="Q60" s="58" t="s">
        <v>121</v>
      </c>
    </row>
    <row r="61" spans="2:17" ht="11.25" customHeight="1">
      <c r="B61" s="153"/>
      <c r="C61" s="185" t="s">
        <v>170</v>
      </c>
      <c r="D61" s="153"/>
      <c r="E61" s="153"/>
      <c r="F61" s="153"/>
      <c r="G61" s="169">
        <f>'J. Mifsud'!G45</f>
        <v>145</v>
      </c>
      <c r="H61" s="170">
        <f>'J. Mifsud'!I45</f>
        <v>36</v>
      </c>
      <c r="I61" s="170">
        <f>'J. Mifsud'!K45</f>
        <v>0</v>
      </c>
      <c r="J61" s="170">
        <f>'J. Mifsud'!M45</f>
        <v>23</v>
      </c>
      <c r="K61" s="170">
        <f>'J. Mifsud'!O45</f>
        <v>0</v>
      </c>
      <c r="L61" s="170">
        <f>'J. Mifsud'!Q45</f>
        <v>0</v>
      </c>
      <c r="M61" s="171">
        <f t="shared" si="11"/>
        <v>158</v>
      </c>
      <c r="N61" s="170">
        <f>'J. Mifsud'!U45</f>
        <v>0</v>
      </c>
      <c r="O61" s="172">
        <f t="shared" si="12"/>
        <v>158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471</v>
      </c>
      <c r="H62" s="170">
        <f>'Clarke D.'!I45</f>
        <v>17</v>
      </c>
      <c r="I62" s="170">
        <f>'Clarke D.'!K45</f>
        <v>0</v>
      </c>
      <c r="J62" s="170">
        <f>'Clarke D.'!M45</f>
        <v>11</v>
      </c>
      <c r="K62" s="170">
        <f>'Clarke D.'!O45</f>
        <v>1</v>
      </c>
      <c r="L62" s="170">
        <f>'Clarke D.'!Q45</f>
        <v>0</v>
      </c>
      <c r="M62" s="171">
        <f t="shared" si="11"/>
        <v>478</v>
      </c>
      <c r="N62" s="170">
        <f>'Clarke D.'!U45</f>
        <v>8</v>
      </c>
      <c r="O62" s="172">
        <f t="shared" si="12"/>
        <v>470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1024</v>
      </c>
      <c r="H63" s="170">
        <f>'Galea Sciberras N.'!I45</f>
        <v>10</v>
      </c>
      <c r="I63" s="170">
        <f>'Galea Sciberras N.'!K45</f>
        <v>0</v>
      </c>
      <c r="J63" s="170">
        <f>'Galea Sciberras N.'!M45</f>
        <v>24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1010</v>
      </c>
      <c r="N63" s="170">
        <f>'Galea Sciberras N.'!U45</f>
        <v>197</v>
      </c>
      <c r="O63" s="172">
        <f>M63-N63</f>
        <v>813</v>
      </c>
      <c r="Q63" s="185" t="s">
        <v>99</v>
      </c>
    </row>
    <row r="64" spans="2:17" ht="11.25" customHeight="1">
      <c r="B64" s="153"/>
      <c r="C64" s="185" t="s">
        <v>171</v>
      </c>
      <c r="D64" s="153"/>
      <c r="E64" s="153"/>
      <c r="F64" s="153"/>
      <c r="G64" s="169">
        <f>'M. Vella'!G45</f>
        <v>295</v>
      </c>
      <c r="H64" s="170">
        <f>'M. Vella'!I45</f>
        <v>7</v>
      </c>
      <c r="I64" s="170">
        <f>'M. Vella'!K45</f>
        <v>0</v>
      </c>
      <c r="J64" s="170">
        <f>'M. Vella'!M45</f>
        <v>4</v>
      </c>
      <c r="K64" s="170">
        <f>'M. Vella'!O45</f>
        <v>0</v>
      </c>
      <c r="L64" s="170">
        <f>'M. Vella'!Q45</f>
        <v>0</v>
      </c>
      <c r="M64" s="171">
        <f>G64+H64+I64-J64+K64-L64</f>
        <v>298</v>
      </c>
      <c r="N64" s="170">
        <f>'M. Vella'!U45</f>
        <v>137</v>
      </c>
      <c r="O64" s="172">
        <f t="shared" si="12"/>
        <v>161</v>
      </c>
      <c r="Q64" s="204" t="s">
        <v>137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1015</v>
      </c>
      <c r="H65" s="170">
        <f>'Stafrace Zammit C.'!I45</f>
        <v>62</v>
      </c>
      <c r="I65" s="196">
        <f>'Stafrace Zammit C.'!K45</f>
        <v>0</v>
      </c>
      <c r="J65" s="170">
        <f>'Stafrace Zammit C.'!M45</f>
        <v>75</v>
      </c>
      <c r="K65" s="170">
        <f>'Stafrace Zammit C.'!O45</f>
        <v>0</v>
      </c>
      <c r="L65" s="170">
        <f>'Stafrace Zammit C.'!Q45</f>
        <v>0</v>
      </c>
      <c r="M65" s="171">
        <f t="shared" si="11"/>
        <v>1002</v>
      </c>
      <c r="N65" s="170">
        <f>'Stafrace Zammit C.'!U45</f>
        <v>144</v>
      </c>
      <c r="O65" s="172">
        <f t="shared" si="12"/>
        <v>858</v>
      </c>
      <c r="Q65" s="58" t="s">
        <v>138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0</v>
      </c>
      <c r="H66" s="170">
        <f>'Victor George Axiaq'!I45</f>
        <v>0</v>
      </c>
      <c r="I66" s="170">
        <f>'Victor George Axiaq'!K45</f>
        <v>0</v>
      </c>
      <c r="J66" s="170">
        <f>'Victor George Axiaq'!M45</f>
        <v>0</v>
      </c>
      <c r="K66" s="170">
        <f>'Victor George Axiaq'!O45</f>
        <v>247</v>
      </c>
      <c r="L66" s="170">
        <f>'Victor George Axiaq'!Q45</f>
        <v>0</v>
      </c>
      <c r="M66" s="171">
        <f t="shared" si="11"/>
        <v>247</v>
      </c>
      <c r="N66" s="170">
        <f>'Victor George Axiaq'!U45</f>
        <v>0</v>
      </c>
      <c r="O66" s="172">
        <f t="shared" si="12"/>
        <v>247</v>
      </c>
      <c r="Q66" s="58" t="s">
        <v>141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142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249</v>
      </c>
      <c r="H68" s="170">
        <f>'Camilleri N.'!I45</f>
        <v>4</v>
      </c>
      <c r="I68" s="170">
        <f>'Camilleri N.'!K45</f>
        <v>0</v>
      </c>
      <c r="J68" s="170">
        <f>'Camilleri N.'!M45</f>
        <v>14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239</v>
      </c>
      <c r="N68" s="170">
        <f>'Camilleri N.'!U45</f>
        <v>43</v>
      </c>
      <c r="O68" s="172">
        <f aca="true" t="shared" si="14" ref="O68:O73">M68-N68</f>
        <v>196</v>
      </c>
      <c r="Q68" s="58" t="s">
        <v>143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1111</v>
      </c>
      <c r="H69" s="170">
        <f>'Farrugia I.'!I45</f>
        <v>37</v>
      </c>
      <c r="I69" s="170">
        <f>'Farrugia I.'!K45</f>
        <v>0</v>
      </c>
      <c r="J69" s="170">
        <f>'Farrugia I.'!M45</f>
        <v>41</v>
      </c>
      <c r="K69" s="170">
        <f>'Farrugia I.'!O45</f>
        <v>0</v>
      </c>
      <c r="L69" s="170">
        <f>'Farrugia I.'!Q45</f>
        <v>0</v>
      </c>
      <c r="M69" s="171">
        <f t="shared" si="13"/>
        <v>1107</v>
      </c>
      <c r="N69" s="170">
        <f>'Farrugia I.'!U45</f>
        <v>1</v>
      </c>
      <c r="O69" s="172">
        <f t="shared" si="14"/>
        <v>1106</v>
      </c>
      <c r="Q69" s="58" t="s">
        <v>150</v>
      </c>
    </row>
    <row r="70" spans="2:17" ht="11.25" customHeight="1">
      <c r="B70" s="153"/>
      <c r="C70" s="186" t="str">
        <f>Q71</f>
        <v>AARON BUGEJA</v>
      </c>
      <c r="D70" s="153"/>
      <c r="E70" s="153"/>
      <c r="F70" s="153"/>
      <c r="G70" s="169">
        <f>'Bugeja A.'!G45</f>
        <v>899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899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153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209</v>
      </c>
      <c r="H71" s="170">
        <f>'Galea C.'!I45</f>
        <v>61</v>
      </c>
      <c r="I71" s="170">
        <f>'Galea C.'!K45</f>
        <v>0</v>
      </c>
      <c r="J71" s="170">
        <f>'Galea C.'!M45</f>
        <v>72</v>
      </c>
      <c r="K71" s="170">
        <f>'Galea C.'!O45</f>
        <v>1</v>
      </c>
      <c r="L71" s="170">
        <f>'Galea C.'!Q45</f>
        <v>9</v>
      </c>
      <c r="M71" s="171">
        <f t="shared" si="13"/>
        <v>190</v>
      </c>
      <c r="N71" s="170">
        <f>'Galea C.'!U45</f>
        <v>2</v>
      </c>
      <c r="O71" s="172">
        <f t="shared" si="14"/>
        <v>188</v>
      </c>
      <c r="Q71" s="58" t="s">
        <v>159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210</v>
      </c>
      <c r="H72" s="170">
        <f>'Frendo Dimech D.'!I45</f>
        <v>92</v>
      </c>
      <c r="I72" s="170">
        <f>'Frendo Dimech D.'!K45</f>
        <v>0</v>
      </c>
      <c r="J72" s="170">
        <f>'Frendo Dimech D.'!M45</f>
        <v>122</v>
      </c>
      <c r="K72" s="170">
        <f>'Frendo Dimech D.'!O45</f>
        <v>0</v>
      </c>
      <c r="L72" s="170">
        <f>'Frendo Dimech D.'!Q45</f>
        <v>0</v>
      </c>
      <c r="M72" s="171">
        <f t="shared" si="13"/>
        <v>180</v>
      </c>
      <c r="N72" s="170">
        <f>'Frendo Dimech D.'!U45</f>
        <v>17</v>
      </c>
      <c r="O72" s="172">
        <f t="shared" si="14"/>
        <v>163</v>
      </c>
      <c r="Q72" s="58" t="s">
        <v>194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254</v>
      </c>
      <c r="H73" s="170">
        <f>'Rachel Montebello'!I45</f>
        <v>3</v>
      </c>
      <c r="I73" s="170">
        <f>'Rachel Montebello'!K45</f>
        <v>0</v>
      </c>
      <c r="J73" s="170">
        <f>'Rachel Montebello'!M45</f>
        <v>10</v>
      </c>
      <c r="K73" s="170">
        <f>'Rachel Montebello'!O45</f>
        <v>0</v>
      </c>
      <c r="L73" s="170">
        <f>'Rachel Montebello'!Q45</f>
        <v>0</v>
      </c>
      <c r="M73" s="171">
        <f t="shared" si="13"/>
        <v>247</v>
      </c>
      <c r="N73" s="170">
        <f>'Rachel Montebello'!U45</f>
        <v>141</v>
      </c>
      <c r="O73" s="172">
        <f t="shared" si="14"/>
        <v>106</v>
      </c>
      <c r="Q73" s="58" t="s">
        <v>195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11685</v>
      </c>
      <c r="H74" s="206">
        <f t="shared" si="15"/>
        <v>702</v>
      </c>
      <c r="I74" s="206">
        <f t="shared" si="15"/>
        <v>0</v>
      </c>
      <c r="J74" s="206">
        <f t="shared" si="15"/>
        <v>1045</v>
      </c>
      <c r="K74" s="206">
        <f t="shared" si="15"/>
        <v>1155</v>
      </c>
      <c r="L74" s="206">
        <f t="shared" si="15"/>
        <v>1213</v>
      </c>
      <c r="M74" s="207">
        <f t="shared" si="15"/>
        <v>11284</v>
      </c>
      <c r="N74" s="206">
        <f t="shared" si="15"/>
        <v>1143</v>
      </c>
      <c r="O74" s="208">
        <f t="shared" si="15"/>
        <v>10141</v>
      </c>
      <c r="Q74" s="58" t="s">
        <v>160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11685</v>
      </c>
      <c r="H75" s="177">
        <f t="shared" si="16"/>
        <v>702</v>
      </c>
      <c r="I75" s="177">
        <f t="shared" si="16"/>
        <v>0</v>
      </c>
      <c r="J75" s="177">
        <f t="shared" si="16"/>
        <v>1045</v>
      </c>
      <c r="K75" s="177">
        <f t="shared" si="16"/>
        <v>1155</v>
      </c>
      <c r="L75" s="177">
        <f t="shared" si="16"/>
        <v>1213</v>
      </c>
      <c r="M75" s="178">
        <f t="shared" si="16"/>
        <v>11284</v>
      </c>
      <c r="N75" s="177">
        <f t="shared" si="16"/>
        <v>1143</v>
      </c>
      <c r="O75" s="210">
        <f t="shared" si="16"/>
        <v>10141</v>
      </c>
      <c r="Q75" s="58" t="s">
        <v>168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196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212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213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5">
      <selection activeCell="J25" sqref="J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00390625" style="2" customWidth="1"/>
    <col min="10" max="10" width="1.28515625" style="2" customWidth="1"/>
    <col min="11" max="11" width="7.8515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7.5742187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6.00390625" style="2" customWidth="1"/>
    <col min="22" max="22" width="1.28515625" style="2" customWidth="1"/>
    <col min="23" max="23" width="8.28125" style="2" customWidth="1"/>
    <col min="24" max="24" width="2.00390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e">
        <f>Micallef Stafrace '[2]Micallef Stafrace Y.'!H6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'[4]Micallef Stafrace Y.'!$S$23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'[4]Micallef Stafrace Y.'!$S$24</f>
        <v>95</v>
      </c>
      <c r="H24" s="1"/>
      <c r="I24" s="30"/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93</v>
      </c>
      <c r="T24" s="1"/>
      <c r="U24" s="30"/>
      <c r="V24" s="1"/>
      <c r="W24" s="34">
        <f aca="true" t="shared" si="0" ref="W24:W39">IF(ISNUMBER(S24),S24,0)-IF(ISNUMBER(U24),U24,0)</f>
        <v>93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'[4]Micallef Stafrace Y.'!$S$25</f>
        <v>26</v>
      </c>
      <c r="H25" s="1"/>
      <c r="I25" s="30">
        <v>4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'[4]Micallef Stafrace Y.'!$S$26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'[4]Micallef Stafrace Y.'!$S$27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'[4]Micallef Stafrace Y.'!$S$28</f>
        <v>1470</v>
      </c>
      <c r="H28" s="1"/>
      <c r="I28" s="30">
        <v>29</v>
      </c>
      <c r="J28" s="1"/>
      <c r="K28" s="30"/>
      <c r="L28" s="1"/>
      <c r="M28" s="30">
        <v>192</v>
      </c>
      <c r="N28" s="1"/>
      <c r="O28" s="30"/>
      <c r="P28" s="1"/>
      <c r="Q28" s="30"/>
      <c r="R28" s="1"/>
      <c r="S28" s="34">
        <f t="shared" si="1"/>
        <v>1307</v>
      </c>
      <c r="T28" s="1"/>
      <c r="U28" s="30"/>
      <c r="V28" s="1"/>
      <c r="W28" s="34">
        <f t="shared" si="0"/>
        <v>1307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'[4]Micallef Stafrace Y.'!$S$29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'[4]Micallef Stafrace Y.'!$S$30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'[4]Micallef Stafrace Y.'!$S$31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'[4]Micallef Stafrace Y.'!$S$32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'[4]Micallef Stafrace Y.'!$S$33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'[4]Micallef Stafrace Y.'!$S$34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'[4]Micallef Stafrace Y.'!$S$35</f>
        <v>239</v>
      </c>
      <c r="H35" s="1"/>
      <c r="I35" s="30">
        <v>21</v>
      </c>
      <c r="J35" s="1"/>
      <c r="K35" s="30"/>
      <c r="L35" s="1"/>
      <c r="M35" s="30">
        <v>36</v>
      </c>
      <c r="N35" s="1"/>
      <c r="O35" s="30"/>
      <c r="P35" s="1"/>
      <c r="Q35" s="30"/>
      <c r="R35" s="1"/>
      <c r="S35" s="34">
        <f t="shared" si="1"/>
        <v>224</v>
      </c>
      <c r="T35" s="1"/>
      <c r="U35" s="30"/>
      <c r="V35" s="1"/>
      <c r="W35" s="34">
        <f t="shared" si="0"/>
        <v>224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'[4]Micallef Stafrace Y.'!$S$36</f>
        <v>48</v>
      </c>
      <c r="H36" s="39"/>
      <c r="I36" s="30"/>
      <c r="J36" s="1"/>
      <c r="K36" s="30"/>
      <c r="L36" s="1"/>
      <c r="M36" s="30">
        <v>3</v>
      </c>
      <c r="N36" s="1"/>
      <c r="O36" s="30"/>
      <c r="P36" s="1"/>
      <c r="Q36" s="30"/>
      <c r="R36" s="1"/>
      <c r="S36" s="34">
        <f t="shared" si="1"/>
        <v>45</v>
      </c>
      <c r="T36" s="1"/>
      <c r="U36" s="30"/>
      <c r="V36" s="1"/>
      <c r="W36" s="34">
        <f>IF(ISNUMBER(S36),S36,0)-IF(ISNUMBER(U36),U36,0)</f>
        <v>45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'[4]Micallef Stafrace Y.'!$S$37</f>
        <v>9</v>
      </c>
      <c r="H37" s="1"/>
      <c r="I37" s="30">
        <v>7</v>
      </c>
      <c r="J37" s="1"/>
      <c r="K37" s="30"/>
      <c r="L37" s="1"/>
      <c r="M37" s="30">
        <v>2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14</v>
      </c>
      <c r="T37" s="1"/>
      <c r="U37" s="30"/>
      <c r="V37" s="1"/>
      <c r="W37" s="34">
        <f t="shared" si="0"/>
        <v>14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'[4]Micallef Stafrace Y.'!$S$38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'[4]Micallef Stafrace Y.'!$S$39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'[4]Micallef Stafrace Y.'!$S$40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'[4]Micallef Stafrace Y.'!$S$41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'[4]Micallef Stafrace Y.'!$S$42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'[4]Micallef Stafrace Y.'!$S$43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s="45" customFormat="1" ht="10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1887</v>
      </c>
      <c r="H45" s="34"/>
      <c r="I45" s="35">
        <f>SUM(I22:I43)</f>
        <v>61</v>
      </c>
      <c r="J45" s="34"/>
      <c r="K45" s="35">
        <f>SUM(K23:K43)</f>
        <v>0</v>
      </c>
      <c r="L45" s="34"/>
      <c r="M45" s="35">
        <f>SUM(M22:M43)</f>
        <v>239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1709</v>
      </c>
      <c r="T45" s="34"/>
      <c r="U45" s="35">
        <f>SUM(U22:U43)</f>
        <v>0</v>
      </c>
      <c r="V45" s="34"/>
      <c r="W45" s="35">
        <f>SUM(W22:W43)</f>
        <v>1709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2.25" customHeight="1">
      <c r="D50" s="40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003906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5.28125" style="2" customWidth="1"/>
    <col min="20" max="20" width="1.7109375" style="2" customWidth="1"/>
    <col min="21" max="21" width="5.7109375" style="2" customWidth="1"/>
    <col min="22" max="22" width="1.7109375" style="2" customWidth="1"/>
    <col min="23" max="23" width="6.7109375" style="2" customWidth="1"/>
    <col min="24" max="24" width="2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7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'[4]Demicoli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'[4]Demicoli A.'!$S$24</f>
        <v>144</v>
      </c>
      <c r="H24" s="1"/>
      <c r="I24" s="30">
        <v>3</v>
      </c>
      <c r="J24" s="1"/>
      <c r="K24" s="30"/>
      <c r="L24" s="1"/>
      <c r="M24" s="30">
        <v>8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139</v>
      </c>
      <c r="T24" s="1"/>
      <c r="U24" s="30">
        <v>39</v>
      </c>
      <c r="V24" s="1"/>
      <c r="W24" s="34">
        <f aca="true" t="shared" si="0" ref="W24:W39">IF(ISNUMBER(S24),S24,0)-IF(ISNUMBER(U24),U24,0)</f>
        <v>100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'[4]Demicoli A.'!$S$25</f>
        <v>35</v>
      </c>
      <c r="H25" s="1"/>
      <c r="I25" s="30">
        <v>1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35</v>
      </c>
      <c r="T25" s="1"/>
      <c r="U25" s="30"/>
      <c r="V25" s="1"/>
      <c r="W25" s="34">
        <f t="shared" si="0"/>
        <v>35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'[4]Demicoli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'[4]Demicoli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'[4]Demicoli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'[4]Demicoli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'[4]Demicoli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'[4]Demicoli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'[4]Demicoli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'[4]Demicoli A.'!$S$33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'[4]Demicoli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'[4]Demicoli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'[4]Demicoli A.'!$S$36</f>
        <v>416</v>
      </c>
      <c r="H36" s="1"/>
      <c r="I36" s="30"/>
      <c r="J36" s="1"/>
      <c r="K36" s="30"/>
      <c r="L36" s="1"/>
      <c r="M36" s="30">
        <v>94</v>
      </c>
      <c r="N36" s="1"/>
      <c r="O36" s="30"/>
      <c r="P36" s="1"/>
      <c r="Q36" s="30"/>
      <c r="R36" s="1"/>
      <c r="S36" s="34">
        <f t="shared" si="1"/>
        <v>322</v>
      </c>
      <c r="T36" s="1"/>
      <c r="U36" s="30">
        <v>156</v>
      </c>
      <c r="V36" s="1"/>
      <c r="W36" s="34">
        <f>IF(ISNUMBER(S36),S36,0)-IF(ISNUMBER(U36),U36,0)</f>
        <v>166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'[4]Demicoli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'[4]Demicoli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'[4]Demicoli A.'!$S$39</f>
        <v>1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1</v>
      </c>
      <c r="T39" s="1"/>
      <c r="U39" s="30"/>
      <c r="V39" s="1"/>
      <c r="W39" s="34">
        <f t="shared" si="0"/>
        <v>1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'[4]Demicoli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'[4]Demicoli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'[4]Demicoli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'[4]Demicoli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596</v>
      </c>
      <c r="H45" s="34"/>
      <c r="I45" s="35">
        <f>SUM(I22:I43)</f>
        <v>4</v>
      </c>
      <c r="J45" s="34"/>
      <c r="K45" s="35">
        <f>SUM(K23:K43)</f>
        <v>0</v>
      </c>
      <c r="L45" s="34"/>
      <c r="M45" s="35">
        <f>SUM(M22:M43)</f>
        <v>103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497</v>
      </c>
      <c r="T45" s="34"/>
      <c r="U45" s="35">
        <f>SUM(U22:U43)</f>
        <v>195</v>
      </c>
      <c r="V45" s="34"/>
      <c r="W45" s="35">
        <f>SUM(W22:W43)</f>
        <v>302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7109375" style="2" customWidth="1"/>
    <col min="16" max="16" width="1.7109375" style="2" customWidth="1"/>
    <col min="17" max="17" width="6.421875" style="2" customWidth="1"/>
    <col min="18" max="18" width="1.7109375" style="2" customWidth="1"/>
    <col min="19" max="19" width="5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85156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M.'!$S$23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M.'!$S$24</f>
        <v>128</v>
      </c>
      <c r="H24" s="1"/>
      <c r="I24" s="30">
        <v>4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129</v>
      </c>
      <c r="T24" s="1"/>
      <c r="U24" s="30">
        <v>71</v>
      </c>
      <c r="V24" s="1"/>
      <c r="W24" s="34">
        <f aca="true" t="shared" si="0" ref="W24:W39">IF(ISNUMBER(S24),S24,0)-IF(ISNUMBER(U24),U24,0)</f>
        <v>58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M.'!$S$25</f>
        <v>274</v>
      </c>
      <c r="H25" s="1"/>
      <c r="I25" s="30">
        <v>6</v>
      </c>
      <c r="J25" s="1"/>
      <c r="K25" s="30"/>
      <c r="L25" s="1"/>
      <c r="M25" s="30">
        <v>23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257</v>
      </c>
      <c r="T25" s="1"/>
      <c r="U25" s="30"/>
      <c r="V25" s="1"/>
      <c r="W25" s="34">
        <f t="shared" si="0"/>
        <v>257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M.'!$S$26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'[4]Farrugia M.'!$S$27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M.'!$S$28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M.'!$S$29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M.'!$S$30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M.'!$S$31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M.'!$S$32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M.'!$S$33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M.'!$S$34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M.'!$S$35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M.'!$S$36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'[4]Farrugia M.'!$S$37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'[4]Farrugia M.'!$S$38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'[4]Farrugia M.'!$S$39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'[4]Farrugia M.'!$S$40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'[4]Farrugia M.'!$S$41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'[4]Farrugia M.'!$S$42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'[4]Farrugia M.'!$S$43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402</v>
      </c>
      <c r="H45" s="34"/>
      <c r="I45" s="35">
        <f>SUM(I22:I43)</f>
        <v>10</v>
      </c>
      <c r="J45" s="34"/>
      <c r="K45" s="35">
        <f>SUM(K23:K43)</f>
        <v>0</v>
      </c>
      <c r="L45" s="34"/>
      <c r="M45" s="35">
        <f>SUM(M22:M43)</f>
        <v>26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386</v>
      </c>
      <c r="T45" s="34"/>
      <c r="U45" s="35">
        <f>SUM(U22:U43)</f>
        <v>71</v>
      </c>
      <c r="V45" s="34"/>
      <c r="W45" s="35">
        <f>SUM(W22:W43)</f>
        <v>315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1'!$S$23</f>
        <v>0</v>
      </c>
      <c r="H23" s="1"/>
      <c r="I23" s="29"/>
      <c r="J23" s="1"/>
      <c r="K23" s="29"/>
      <c r="L23" s="1"/>
      <c r="M23" s="29"/>
      <c r="N23" s="1"/>
      <c r="O23" s="29">
        <v>19</v>
      </c>
      <c r="P23" s="1"/>
      <c r="Q23" s="29"/>
      <c r="R23" s="1"/>
      <c r="S23" s="34">
        <f>IF(ISNUMBER(G23),G23,0)+IF(ISNUMBER(I23),I23,0)-IF(ISNUMBER(M23),M23,0)+IF(ISNUMBER(O23),O23,0)-IF(ISNUMBER(Q23),Q23,0)+IF(ISNUMBER(K23),K23,0)</f>
        <v>19</v>
      </c>
      <c r="T23" s="1"/>
      <c r="U23" s="29"/>
      <c r="V23" s="1"/>
      <c r="W23" s="34">
        <f>IF(ISNUMBER(S23),S23,0)-IF(ISNUMBER(U23),U23,0)</f>
        <v>19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1'!$S$24</f>
        <v>0</v>
      </c>
      <c r="H24" s="1"/>
      <c r="I24" s="30">
        <v>1</v>
      </c>
      <c r="J24" s="1"/>
      <c r="K24" s="30"/>
      <c r="L24" s="1"/>
      <c r="M24" s="30"/>
      <c r="N24" s="1"/>
      <c r="O24" s="30">
        <v>104</v>
      </c>
      <c r="P24" s="1"/>
      <c r="Q24" s="30">
        <v>1</v>
      </c>
      <c r="R24" s="1"/>
      <c r="S24" s="34">
        <f>IF(ISNUMBER(G24),G24,0)+IF(ISNUMBER(I24),I24,0)-IF(ISNUMBER(M24),M24,0)+IF(ISNUMBER(O24),O24,0)-IF(ISNUMBER(Q24),Q24,0)+IF(ISNUMBER(K24),K24,0)</f>
        <v>104</v>
      </c>
      <c r="T24" s="1"/>
      <c r="U24" s="30">
        <v>8</v>
      </c>
      <c r="V24" s="1"/>
      <c r="W24" s="34">
        <f aca="true" t="shared" si="0" ref="W24:W39">IF(ISNUMBER(S24),S24,0)-IF(ISNUMBER(U24),U24,0)</f>
        <v>96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1'!$S$25</f>
        <v>0</v>
      </c>
      <c r="H25" s="1"/>
      <c r="I25" s="30"/>
      <c r="J25" s="1"/>
      <c r="K25" s="30"/>
      <c r="L25" s="1"/>
      <c r="M25" s="30"/>
      <c r="N25" s="1"/>
      <c r="O25" s="30">
        <v>140</v>
      </c>
      <c r="P25" s="1"/>
      <c r="Q25" s="30">
        <v>2</v>
      </c>
      <c r="R25" s="1"/>
      <c r="S25" s="34">
        <f aca="true" t="shared" si="1" ref="S25:S41">IF(ISNUMBER(G25),G25,0)+IF(ISNUMBER(I25),I25,0)-IF(ISNUMBER(M25),M25,0)+IF(ISNUMBER(O25),O25,0)-IF(ISNUMBER(Q25),Q25,0)+IF(ISNUMBER(K25),K25,0)</f>
        <v>138</v>
      </c>
      <c r="T25" s="1"/>
      <c r="U25" s="30"/>
      <c r="V25" s="1"/>
      <c r="W25" s="34">
        <f t="shared" si="0"/>
        <v>138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39"/>
      <c r="G26" s="38">
        <f>'[4]mag. 1'!$S$26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'[4]mag. 1'!$S$27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1'!$S$28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1'!$S$29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1'!$S$30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1'!$S$31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1'!$S$32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1'!$S$33</f>
        <v>0</v>
      </c>
      <c r="H33" s="1"/>
      <c r="I33" s="30"/>
      <c r="J33" s="1"/>
      <c r="K33" s="30"/>
      <c r="L33" s="1"/>
      <c r="M33" s="30"/>
      <c r="N33" s="1"/>
      <c r="O33" s="30">
        <v>7</v>
      </c>
      <c r="P33" s="1"/>
      <c r="Q33" s="30"/>
      <c r="R33" s="1"/>
      <c r="S33" s="34">
        <f t="shared" si="1"/>
        <v>7</v>
      </c>
      <c r="T33" s="1"/>
      <c r="U33" s="30"/>
      <c r="V33" s="1"/>
      <c r="W33" s="34">
        <f t="shared" si="0"/>
        <v>7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1'!$S$34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1'!$S$35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1'!$S$36</f>
        <v>0</v>
      </c>
      <c r="H36" s="1"/>
      <c r="I36" s="30">
        <v>8</v>
      </c>
      <c r="J36" s="1"/>
      <c r="K36" s="30"/>
      <c r="L36" s="1"/>
      <c r="M36" s="30"/>
      <c r="N36" s="1"/>
      <c r="O36" s="30">
        <v>629</v>
      </c>
      <c r="P36" s="1"/>
      <c r="Q36" s="30"/>
      <c r="R36" s="1"/>
      <c r="S36" s="34">
        <f t="shared" si="1"/>
        <v>637</v>
      </c>
      <c r="T36" s="1"/>
      <c r="U36" s="30">
        <v>104</v>
      </c>
      <c r="V36" s="1"/>
      <c r="W36" s="34">
        <f>IF(ISNUMBER(S36),S36,0)-IF(ISNUMBER(U36),U36,0)</f>
        <v>533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'[4]mag. 1'!$S$37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'[4]mag. 1'!$S$38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'[4]mag. 1'!$S$39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'[4]mag. 1'!$S$40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'[4]mag. 1'!$S$41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'[4]mag. 1'!$S$42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'[4]mag. 1'!$S$43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9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SUM(O23:O43)</f>
        <v>899</v>
      </c>
      <c r="P45" s="34"/>
      <c r="Q45" s="35">
        <f>SUM(Q22:Q43)</f>
        <v>3</v>
      </c>
      <c r="R45" s="34"/>
      <c r="S45" s="35">
        <f>SUM(S22:S43)</f>
        <v>905</v>
      </c>
      <c r="T45" s="34"/>
      <c r="U45" s="35">
        <f>SUM(U22:U43)</f>
        <v>112</v>
      </c>
      <c r="V45" s="34"/>
      <c r="W45" s="35">
        <f>SUM(W22:W43)</f>
        <v>793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'[4]Simone Grech'!$S$23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'[4]Simone Grech'!$S$24</f>
        <v>65</v>
      </c>
      <c r="H24" s="1"/>
      <c r="I24" s="30">
        <v>3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64</v>
      </c>
      <c r="T24" s="1"/>
      <c r="U24" s="30"/>
      <c r="V24" s="1"/>
      <c r="W24" s="34">
        <f aca="true" t="shared" si="0" ref="W24:W39">IF(ISNUMBER(S24),S24,0)-IF(ISNUMBER(U24),U24,0)</f>
        <v>64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'[4]Simone Grech'!$S$25</f>
        <v>118</v>
      </c>
      <c r="H25" s="1"/>
      <c r="I25" s="30">
        <v>9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122</v>
      </c>
      <c r="T25" s="1"/>
      <c r="U25" s="30"/>
      <c r="V25" s="1"/>
      <c r="W25" s="34">
        <f t="shared" si="0"/>
        <v>122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'[4]Simone Grech'!$S$26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'[4]Simone Grech'!$S$27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'[4]Simone Grech'!$S$28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39"/>
      <c r="G29" s="38">
        <f>'[4]Simone Grech'!$S$29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'[4]Simone Grech'!$S$30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'[4]Simone Grech'!$S$31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'[4]Simone Grech'!$S$32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'[4]Simone Grech'!$S$33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'[4]Simone Grech'!$S$34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'[4]Simone Grech'!$S$35</f>
        <v>110</v>
      </c>
      <c r="H35" s="1"/>
      <c r="I35" s="30"/>
      <c r="J35" s="1"/>
      <c r="K35" s="30"/>
      <c r="L35" s="1"/>
      <c r="M35" s="30">
        <v>2</v>
      </c>
      <c r="N35" s="1"/>
      <c r="O35" s="30"/>
      <c r="P35" s="1"/>
      <c r="Q35" s="30">
        <v>54</v>
      </c>
      <c r="R35" s="1"/>
      <c r="S35" s="34">
        <f t="shared" si="1"/>
        <v>54</v>
      </c>
      <c r="T35" s="1"/>
      <c r="U35" s="30"/>
      <c r="V35" s="1"/>
      <c r="W35" s="34">
        <f t="shared" si="0"/>
        <v>54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'[4]Simone Grech'!$S$36</f>
        <v>286</v>
      </c>
      <c r="H36" s="1"/>
      <c r="I36" s="30">
        <v>14</v>
      </c>
      <c r="J36" s="1"/>
      <c r="K36" s="30"/>
      <c r="L36" s="1"/>
      <c r="M36" s="30">
        <v>20</v>
      </c>
      <c r="N36" s="1"/>
      <c r="O36" s="30"/>
      <c r="P36" s="1"/>
      <c r="Q36" s="30"/>
      <c r="R36" s="1"/>
      <c r="S36" s="34">
        <f t="shared" si="1"/>
        <v>280</v>
      </c>
      <c r="T36" s="1"/>
      <c r="U36" s="30"/>
      <c r="V36" s="1"/>
      <c r="W36" s="34">
        <f>IF(ISNUMBER(S36),S36,0)-IF(ISNUMBER(U36),U36,0)</f>
        <v>280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'[4]Simone Grech'!$S$37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'[4]Simone Grech'!$S$38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'[4]Simone Grech'!$S$39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'[4]Simone Grech'!$S$40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'[4]Simone Grech'!$S$41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'[4]Simone Grech'!$S$42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'[4]Simone Grech'!$S$43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579</v>
      </c>
      <c r="H45" s="34"/>
      <c r="I45" s="35">
        <f>SUM(I22:I43)</f>
        <v>26</v>
      </c>
      <c r="J45" s="34"/>
      <c r="K45" s="35">
        <f>SUM(K23:K43)</f>
        <v>0</v>
      </c>
      <c r="L45" s="34"/>
      <c r="M45" s="35">
        <f>SUM(M22:M43)</f>
        <v>31</v>
      </c>
      <c r="N45" s="34"/>
      <c r="O45" s="35">
        <f>SUM(O22:O43)</f>
        <v>0</v>
      </c>
      <c r="P45" s="34"/>
      <c r="Q45" s="35">
        <f>SUM(Q22:Q43)</f>
        <v>54</v>
      </c>
      <c r="R45" s="34"/>
      <c r="S45" s="35">
        <f>SUM(S22:S43)</f>
        <v>520</v>
      </c>
      <c r="T45" s="34"/>
      <c r="U45" s="35">
        <f>SUM(U22:U43)</f>
        <v>0</v>
      </c>
      <c r="V45" s="34"/>
      <c r="W45" s="35">
        <f>SUM(W22:W43)</f>
        <v>520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3.14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140625" style="2" customWidth="1"/>
    <col min="12" max="12" width="1.4218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8.00390625" style="2" bestFit="1" customWidth="1"/>
    <col min="20" max="20" width="1.7109375" style="2" customWidth="1"/>
    <col min="21" max="21" width="5.140625" style="2" customWidth="1"/>
    <col min="22" max="22" width="1.7109375" style="2" customWidth="1"/>
    <col min="23" max="23" width="8.140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e">
        <f>J. '[1]Mifsud'!H6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Mifsud'!$S$23</f>
        <v>0</v>
      </c>
      <c r="H23" s="1"/>
      <c r="I23" s="29">
        <v>1</v>
      </c>
      <c r="J23" s="1"/>
      <c r="K23" s="29"/>
      <c r="L23" s="1"/>
      <c r="M23" s="29">
        <v>1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46">
        <f>'[4]J. Mifsud'!$S$24</f>
        <v>70</v>
      </c>
      <c r="H24" s="1"/>
      <c r="I24" s="30">
        <v>5</v>
      </c>
      <c r="J24" s="1"/>
      <c r="K24" s="30"/>
      <c r="L24" s="1"/>
      <c r="M24" s="30">
        <v>7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68</v>
      </c>
      <c r="T24" s="1"/>
      <c r="U24" s="30"/>
      <c r="V24" s="1"/>
      <c r="W24" s="34">
        <f aca="true" t="shared" si="0" ref="W24:W39">IF(ISNUMBER(S24),S24,0)-IF(ISNUMBER(U24),U24,0)</f>
        <v>68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46">
        <f>'[4]J. Mifsud'!$S$25</f>
        <v>42</v>
      </c>
      <c r="H25" s="1"/>
      <c r="I25" s="30">
        <v>8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46</v>
      </c>
      <c r="T25" s="1"/>
      <c r="U25" s="30"/>
      <c r="V25" s="1"/>
      <c r="W25" s="34">
        <f t="shared" si="0"/>
        <v>46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Mifsud'!$S$26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'[4]J. Mifsud'!$S$27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Mifsud'!$S$28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Mifsud'!$S$29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Mifsud'!$S$30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Mifsud'!$S$31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Mifsud'!$S$32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Mifsud'!$S$33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Mifsud'!$S$34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Mifsud'!$S$35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Mifsud'!$S$36</f>
        <v>33</v>
      </c>
      <c r="H36" s="1"/>
      <c r="I36" s="30">
        <v>22</v>
      </c>
      <c r="J36" s="1"/>
      <c r="K36" s="30"/>
      <c r="L36" s="1"/>
      <c r="M36" s="30">
        <v>11</v>
      </c>
      <c r="N36" s="1"/>
      <c r="O36" s="30"/>
      <c r="P36" s="1"/>
      <c r="Q36" s="30"/>
      <c r="R36" s="1"/>
      <c r="S36" s="34">
        <f t="shared" si="1"/>
        <v>44</v>
      </c>
      <c r="T36" s="1"/>
      <c r="U36" s="30"/>
      <c r="V36" s="1"/>
      <c r="W36" s="34">
        <f>IF(ISNUMBER(S36),S36,0)-IF(ISNUMBER(U36),U36,0)</f>
        <v>44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'[4]J. Mifsud'!$S$37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'[4]J. Mifsud'!$S$38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'[4]J. Mifsud'!$S$39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'[4]J. Mifsud'!$S$40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'[4]J. Mifsud'!$S$41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'[4]J. Mifsud'!$S$42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'[4]J. Mifsud'!$S$43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145</v>
      </c>
      <c r="H45" s="34"/>
      <c r="I45" s="35">
        <f>SUM(I22:I43)</f>
        <v>36</v>
      </c>
      <c r="J45" s="34"/>
      <c r="K45" s="35">
        <f>SUM(K23:K42)</f>
        <v>0</v>
      </c>
      <c r="L45" s="34"/>
      <c r="M45" s="35">
        <f>SUM(M22:M43)</f>
        <v>23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158</v>
      </c>
      <c r="T45" s="34"/>
      <c r="U45" s="35">
        <f>SUM(U22:U43)</f>
        <v>0</v>
      </c>
      <c r="V45" s="34"/>
      <c r="W45" s="35">
        <f>SUM(W22:W43)</f>
        <v>158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1.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71093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5742187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'[4]Clarke D.'!$S$23</f>
        <v>51</v>
      </c>
      <c r="H23" s="1"/>
      <c r="I23" s="29">
        <v>7</v>
      </c>
      <c r="J23" s="1"/>
      <c r="K23" s="29"/>
      <c r="L23" s="1"/>
      <c r="M23" s="29">
        <v>5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53</v>
      </c>
      <c r="T23" s="1"/>
      <c r="U23" s="29"/>
      <c r="V23" s="1"/>
      <c r="W23" s="34">
        <f>IF(ISNUMBER(S23),S23,0)-IF(ISNUMBER(U23),U23,0)</f>
        <v>53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'[4]Clarke D.'!$S$24</f>
        <v>102</v>
      </c>
      <c r="H24" s="1"/>
      <c r="I24" s="30">
        <v>8</v>
      </c>
      <c r="J24" s="1"/>
      <c r="K24" s="30"/>
      <c r="L24" s="1"/>
      <c r="M24" s="30">
        <v>3</v>
      </c>
      <c r="N24" s="1"/>
      <c r="O24" s="30">
        <v>1</v>
      </c>
      <c r="P24" s="1"/>
      <c r="Q24" s="30"/>
      <c r="R24" s="1"/>
      <c r="S24" s="34">
        <f>IF(ISNUMBER(G24),G24,0)+IF(ISNUMBER(I24),I24,0)-IF(ISNUMBER(M24),M24,0)+IF(ISNUMBER(O24),O24,0)-IF(ISNUMBER(Q24),Q24,0)+IF(ISNUMBER(K24),K24,0)</f>
        <v>108</v>
      </c>
      <c r="T24" s="1"/>
      <c r="U24" s="30">
        <v>1</v>
      </c>
      <c r="V24" s="1"/>
      <c r="W24" s="34">
        <f aca="true" t="shared" si="0" ref="W24:W39">IF(ISNUMBER(S24),S24,0)-IF(ISNUMBER(U24),U24,0)</f>
        <v>107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'[4]Clarke D.'!$S$25</f>
        <v>213</v>
      </c>
      <c r="H25" s="1"/>
      <c r="I25" s="30">
        <v>1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212</v>
      </c>
      <c r="T25" s="1"/>
      <c r="U25" s="30"/>
      <c r="V25" s="1"/>
      <c r="W25" s="34">
        <f t="shared" si="0"/>
        <v>212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'[4]Clarke D.'!$S$26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'[4]Clarke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'[4]Clarke D.'!$S$28</f>
        <v>40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40</v>
      </c>
      <c r="T28" s="1"/>
      <c r="U28" s="30">
        <v>2</v>
      </c>
      <c r="V28" s="1"/>
      <c r="W28" s="34">
        <f t="shared" si="0"/>
        <v>38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'[4]Clarke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'[4]Clarke D.'!$S$30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'[4]Clarke D.'!$S$31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'[4]Clarke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'[4]Clarke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'[4]Clarke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'[4]Clarke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'[4]Clarke D.'!$S$36</f>
        <v>2</v>
      </c>
      <c r="H36" s="1"/>
      <c r="I36" s="30">
        <v>1</v>
      </c>
      <c r="J36" s="1"/>
      <c r="K36" s="30"/>
      <c r="L36" s="1"/>
      <c r="M36" s="30">
        <v>1</v>
      </c>
      <c r="N36" s="1"/>
      <c r="O36" s="30"/>
      <c r="P36" s="1"/>
      <c r="Q36" s="30"/>
      <c r="R36" s="1"/>
      <c r="S36" s="34">
        <f t="shared" si="1"/>
        <v>2</v>
      </c>
      <c r="T36" s="1"/>
      <c r="U36" s="30"/>
      <c r="V36" s="1"/>
      <c r="W36" s="34">
        <f>IF(ISNUMBER(S36),S36,0)-IF(ISNUMBER(U36),U36,0)</f>
        <v>2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'[4]Clarke D.'!$S$37</f>
        <v>15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15</v>
      </c>
      <c r="T37" s="1"/>
      <c r="U37" s="30">
        <v>3</v>
      </c>
      <c r="V37" s="1"/>
      <c r="W37" s="34">
        <f t="shared" si="0"/>
        <v>12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'[4]Clarke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'[4]Clarke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'[4]Clarke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'[4]Clarke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'[4]Clarke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'[4]Clarke D.'!$S$43</f>
        <v>48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48</v>
      </c>
      <c r="T43" s="1"/>
      <c r="U43" s="30">
        <v>2</v>
      </c>
      <c r="V43" s="1"/>
      <c r="W43" s="34">
        <f>IF(ISNUMBER(S43),S43,0)-IF(ISNUMBER(U43),U43,0)</f>
        <v>46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471</v>
      </c>
      <c r="H45" s="34"/>
      <c r="I45" s="35">
        <f>SUM(I22:I43)</f>
        <v>17</v>
      </c>
      <c r="J45" s="34"/>
      <c r="K45" s="35">
        <f>SUM(K23:K43)</f>
        <v>0</v>
      </c>
      <c r="L45" s="34"/>
      <c r="M45" s="35">
        <f>SUM(M22:M43)</f>
        <v>11</v>
      </c>
      <c r="N45" s="34"/>
      <c r="O45" s="35">
        <f>SUM(O22:O43)</f>
        <v>1</v>
      </c>
      <c r="P45" s="34"/>
      <c r="Q45" s="35">
        <f>SUM(Q22:Q43)</f>
        <v>0</v>
      </c>
      <c r="R45" s="34"/>
      <c r="S45" s="35">
        <f>SUM(S22:S43)</f>
        <v>478</v>
      </c>
      <c r="T45" s="34"/>
      <c r="U45" s="35">
        <f>SUM(U22:U43)</f>
        <v>8</v>
      </c>
      <c r="V45" s="34"/>
      <c r="W45" s="35">
        <f>SUM(W22:W43)</f>
        <v>470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3">
      <selection activeCell="J25" sqref="J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710937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28515625" style="2" customWidth="1"/>
    <col min="13" max="13" width="5.710937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7.0039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I.'!$S$23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I.'!$S$24</f>
        <v>108</v>
      </c>
      <c r="H24" s="1"/>
      <c r="I24" s="30">
        <v>5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109</v>
      </c>
      <c r="T24" s="1"/>
      <c r="U24" s="30">
        <v>1</v>
      </c>
      <c r="V24" s="1"/>
      <c r="W24" s="34">
        <f aca="true" t="shared" si="0" ref="W24:W39">IF(ISNUMBER(S24),S24,0)-IF(ISNUMBER(U24),U24,0)</f>
        <v>108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I.'!$S$25</f>
        <v>114</v>
      </c>
      <c r="H25" s="1"/>
      <c r="I25" s="30">
        <v>5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119</v>
      </c>
      <c r="T25" s="1"/>
      <c r="U25" s="30"/>
      <c r="V25" s="1"/>
      <c r="W25" s="34">
        <f t="shared" si="0"/>
        <v>119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I.'!$S$26</f>
        <v>54</v>
      </c>
      <c r="H26" s="1"/>
      <c r="I26" s="30"/>
      <c r="J26" s="1"/>
      <c r="K26" s="30"/>
      <c r="L26" s="1"/>
      <c r="M26" s="30">
        <v>2</v>
      </c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52</v>
      </c>
      <c r="T26" s="1"/>
      <c r="U26" s="30"/>
      <c r="V26" s="1"/>
      <c r="W26" s="34">
        <f t="shared" si="0"/>
        <v>52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'[4]Farrugia I.'!$S$27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I.'!$S$28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I.'!$S$29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I.'!$S$30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I.'!$S$31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I.'!$S$32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I.'!$S$33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I.'!$S$34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I.'!$S$35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I.'!$S$36</f>
        <v>250</v>
      </c>
      <c r="H36" s="1"/>
      <c r="I36" s="30">
        <v>17</v>
      </c>
      <c r="J36" s="1"/>
      <c r="K36" s="30"/>
      <c r="L36" s="1"/>
      <c r="M36" s="30">
        <v>23</v>
      </c>
      <c r="N36" s="1"/>
      <c r="O36" s="30"/>
      <c r="P36" s="1"/>
      <c r="Q36" s="30"/>
      <c r="R36" s="1"/>
      <c r="S36" s="34">
        <f t="shared" si="1"/>
        <v>244</v>
      </c>
      <c r="T36" s="1"/>
      <c r="U36" s="30"/>
      <c r="V36" s="1"/>
      <c r="W36" s="34">
        <f>IF(ISNUMBER(S36),S36,0)-IF(ISNUMBER(U36),U36,0)</f>
        <v>244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'[4]Farrugia I.'!$S$37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'[4]Farrugia I.'!$S$38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'[4]Farrugia I.'!$S$39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'[4]Farrugia I.'!$S$40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'[4]Farrugia I.'!$S$41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'[4]Farrugia I.'!$S$42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'[4]Farrugia I.'!$S$43</f>
        <v>585</v>
      </c>
      <c r="H43" s="1"/>
      <c r="I43" s="30">
        <v>10</v>
      </c>
      <c r="J43" s="1"/>
      <c r="K43" s="30"/>
      <c r="L43" s="1"/>
      <c r="M43" s="30">
        <v>12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583</v>
      </c>
      <c r="T43" s="1"/>
      <c r="U43" s="30"/>
      <c r="V43" s="1"/>
      <c r="W43" s="34">
        <f>IF(ISNUMBER(S43),S43,0)-IF(ISNUMBER(U43),U43,0)</f>
        <v>583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1111</v>
      </c>
      <c r="H45" s="34"/>
      <c r="I45" s="35">
        <f>SUM(I22:I43)</f>
        <v>37</v>
      </c>
      <c r="J45" s="34"/>
      <c r="K45" s="35">
        <f>SUM(K23:K43)</f>
        <v>0</v>
      </c>
      <c r="L45" s="34"/>
      <c r="M45" s="35">
        <f>SUM(M22:M43)</f>
        <v>41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1107</v>
      </c>
      <c r="T45" s="34"/>
      <c r="U45" s="35">
        <f>SUM(U22:U43)</f>
        <v>1</v>
      </c>
      <c r="V45" s="34"/>
      <c r="W45" s="35">
        <f>SUM(W22:W43)</f>
        <v>1106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G49" s="41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140625" style="2" customWidth="1"/>
    <col min="6" max="6" width="1.7109375" style="2" customWidth="1"/>
    <col min="7" max="7" width="5.8515625" style="2" bestFit="1" customWidth="1"/>
    <col min="8" max="8" width="0.9921875" style="2" customWidth="1"/>
    <col min="9" max="9" width="4.8515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3.710937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28125" style="2" customWidth="1"/>
    <col min="24" max="24" width="1.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'[4]M. Vella'!$S$23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'[4]M. Vella'!$S$24</f>
        <v>74</v>
      </c>
      <c r="H24" s="1"/>
      <c r="I24" s="30">
        <v>5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77</v>
      </c>
      <c r="T24" s="1"/>
      <c r="U24" s="30">
        <v>7</v>
      </c>
      <c r="V24" s="1"/>
      <c r="W24" s="34">
        <f aca="true" t="shared" si="0" ref="W24:W39">IF(ISNUMBER(S24),S24,0)-IF(ISNUMBER(U24),U24,0)</f>
        <v>70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'[4]M. Vella'!$S$25</f>
        <v>90</v>
      </c>
      <c r="H25" s="1"/>
      <c r="I25" s="30">
        <v>2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90</v>
      </c>
      <c r="T25" s="1"/>
      <c r="U25" s="30"/>
      <c r="V25" s="1"/>
      <c r="W25" s="34">
        <f t="shared" si="0"/>
        <v>90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'[4]M. Vella'!$S$26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'[4]M. Vella'!$S$27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'[4]M. Vella'!$S$28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'[4]M. Vella'!$S$29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'[4]M. Vella'!$S$30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'[4]M. Vella'!$S$31</f>
        <v>12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12</v>
      </c>
      <c r="T31" s="1"/>
      <c r="U31" s="30">
        <v>12</v>
      </c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'[4]M. Vella'!$S$32</f>
        <v>1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1</v>
      </c>
      <c r="T32" s="1"/>
      <c r="U32" s="30">
        <v>1</v>
      </c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'[4]M. Vella'!$S$33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'[4]M. Vella'!$S$34</f>
        <v>64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64</v>
      </c>
      <c r="T34" s="1"/>
      <c r="U34" s="30">
        <v>64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'[4]M. Vella'!$S$35</f>
        <v>14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14</v>
      </c>
      <c r="T35" s="1"/>
      <c r="U35" s="30">
        <v>14</v>
      </c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'[4]M. Vella'!$S$36</f>
        <v>40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40</v>
      </c>
      <c r="T36" s="1"/>
      <c r="U36" s="30">
        <v>39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'[4]M. Vella'!$S$37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'[4]M. Vella'!$S$38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'[4]M. Vella'!$S$39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'[4]M. Vella'!$S$40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'[4]M. Vella'!$S$41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'[4]M. Vella'!$S$42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'[4]M. Vella'!$S$43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295</v>
      </c>
      <c r="H45" s="34"/>
      <c r="I45" s="35">
        <f>SUM(I22:I43)</f>
        <v>7</v>
      </c>
      <c r="J45" s="34"/>
      <c r="K45" s="35">
        <f>SUM(K23:K43)</f>
        <v>0</v>
      </c>
      <c r="L45" s="34"/>
      <c r="M45" s="35">
        <f>SUM(M22:M43)</f>
        <v>4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298</v>
      </c>
      <c r="T45" s="34"/>
      <c r="U45" s="35">
        <f>SUM(U22:U43)</f>
        <v>137</v>
      </c>
      <c r="V45" s="34"/>
      <c r="W45" s="35">
        <f>SUM(W22:W43)</f>
        <v>161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8.00390625" style="2" customWidth="1"/>
    <col min="12" max="12" width="1.28515625" style="2" customWidth="1"/>
    <col min="13" max="13" width="4.2812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6.8515625" style="2" customWidth="1"/>
    <col min="18" max="18" width="1.28515625" style="2" customWidth="1"/>
    <col min="19" max="19" width="7.7109375" style="2" customWidth="1"/>
    <col min="20" max="20" width="1.7109375" style="2" customWidth="1"/>
    <col min="21" max="21" width="5.57421875" style="2" bestFit="1" customWidth="1"/>
    <col min="22" max="22" width="1.8515625" style="2" customWidth="1"/>
    <col min="23" max="23" width="6.71093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211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2'!$S$23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2'!$S$24</f>
        <v>0</v>
      </c>
      <c r="H24" s="1"/>
      <c r="I24" s="30"/>
      <c r="J24" s="1"/>
      <c r="K24" s="30"/>
      <c r="L24" s="1"/>
      <c r="M24" s="30"/>
      <c r="N24" s="1"/>
      <c r="O24" s="30">
        <v>33</v>
      </c>
      <c r="P24" s="1"/>
      <c r="Q24" s="30"/>
      <c r="R24" s="1"/>
      <c r="S24" s="34">
        <f>IF(ISNUMBER(G24),G24,0)+IF(ISNUMBER(I24),I24,0)-IF(ISNUMBER(M24),M24,0)+IF(ISNUMBER(O24),O24,0)-IF(ISNUMBER(Q24),Q24,0)+IF(ISNUMBER(K24),K24,0)</f>
        <v>33</v>
      </c>
      <c r="T24" s="1"/>
      <c r="U24" s="30"/>
      <c r="V24" s="1"/>
      <c r="W24" s="34">
        <f aca="true" t="shared" si="0" ref="W24:W39">IF(ISNUMBER(S24),S24,0)-IF(ISNUMBER(U24),U24,0)</f>
        <v>33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2'!$S$25</f>
        <v>0</v>
      </c>
      <c r="H25" s="1"/>
      <c r="I25" s="30"/>
      <c r="J25" s="1"/>
      <c r="K25" s="30"/>
      <c r="L25" s="1"/>
      <c r="M25" s="30"/>
      <c r="N25" s="1"/>
      <c r="O25" s="30">
        <v>26</v>
      </c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2'!$S$26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'[4]mag. 2'!$S$27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2'!$S$28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2'!$S$29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2'!$S$30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2'!$S$31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2'!$S$32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2'!$S$33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2'!$S$34</f>
        <v>0</v>
      </c>
      <c r="H34" s="1"/>
      <c r="I34" s="30"/>
      <c r="J34" s="1"/>
      <c r="K34" s="30"/>
      <c r="L34" s="1"/>
      <c r="M34" s="30"/>
      <c r="N34" s="1"/>
      <c r="O34" s="30">
        <v>187</v>
      </c>
      <c r="P34" s="1"/>
      <c r="Q34" s="30"/>
      <c r="R34" s="1"/>
      <c r="S34" s="34">
        <f t="shared" si="1"/>
        <v>187</v>
      </c>
      <c r="T34" s="1"/>
      <c r="U34" s="30"/>
      <c r="V34" s="1"/>
      <c r="W34" s="34">
        <f t="shared" si="0"/>
        <v>187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2'!$S$35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2'!$S$36</f>
        <v>0</v>
      </c>
      <c r="H36" s="1"/>
      <c r="I36" s="30"/>
      <c r="J36" s="1"/>
      <c r="K36" s="30"/>
      <c r="L36" s="1"/>
      <c r="M36" s="30"/>
      <c r="N36" s="1"/>
      <c r="O36" s="30">
        <v>1</v>
      </c>
      <c r="P36" s="1"/>
      <c r="Q36" s="30"/>
      <c r="R36" s="1"/>
      <c r="S36" s="34">
        <f t="shared" si="1"/>
        <v>1</v>
      </c>
      <c r="T36" s="1"/>
      <c r="U36" s="30"/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'[4]mag. 2'!$S$37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'[4]mag. 2'!$S$38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'[4]mag. 2'!$S$39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'[4]mag. 2'!$S$40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'[4]mag. 2'!$S$41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'[4]mag. 2'!$S$42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'[4]mag. 2'!$S$43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247</v>
      </c>
      <c r="P45" s="34"/>
      <c r="Q45" s="35">
        <f>SUM(Q22:Q43)</f>
        <v>0</v>
      </c>
      <c r="R45" s="34"/>
      <c r="S45" s="35">
        <f>SUM(S22:S43)</f>
        <v>247</v>
      </c>
      <c r="T45" s="34"/>
      <c r="U45" s="35">
        <f>SUM(U22:U43)</f>
        <v>0</v>
      </c>
      <c r="V45" s="34"/>
      <c r="W45" s="35">
        <f>SUM(W22:W43)</f>
        <v>247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4.5" customHeight="1"/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tabSelected="1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Mejju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169</v>
      </c>
      <c r="C9" s="68" t="s">
        <v>127</v>
      </c>
      <c r="D9" s="68" t="s">
        <v>144</v>
      </c>
      <c r="E9" s="68" t="s">
        <v>200</v>
      </c>
      <c r="F9" s="68" t="s">
        <v>184</v>
      </c>
      <c r="G9" s="68" t="s">
        <v>187</v>
      </c>
      <c r="H9" s="68" t="s">
        <v>68</v>
      </c>
      <c r="I9" s="68" t="s">
        <v>151</v>
      </c>
      <c r="J9" s="68" t="s">
        <v>215</v>
      </c>
      <c r="K9" s="68" t="s">
        <v>201</v>
      </c>
      <c r="L9" s="68" t="s">
        <v>147</v>
      </c>
      <c r="M9" s="68" t="s">
        <v>172</v>
      </c>
      <c r="N9" s="68" t="s">
        <v>69</v>
      </c>
      <c r="O9" s="68" t="s">
        <v>152</v>
      </c>
      <c r="P9" s="68" t="s">
        <v>173</v>
      </c>
      <c r="Q9" s="128" t="s">
        <v>126</v>
      </c>
      <c r="R9" s="68" t="s">
        <v>216</v>
      </c>
      <c r="S9" s="68"/>
      <c r="T9" s="68" t="s">
        <v>154</v>
      </c>
      <c r="U9" s="128" t="s">
        <v>161</v>
      </c>
      <c r="V9" s="128" t="s">
        <v>162</v>
      </c>
      <c r="W9" s="121" t="s">
        <v>181</v>
      </c>
      <c r="X9" s="121" t="s">
        <v>202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5</v>
      </c>
      <c r="C10" s="78">
        <f>SUMIF('Vella G.'!$D$23:$D$43,A10,'Vella G.'!$I$23:$I$43)</f>
        <v>0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1</v>
      </c>
      <c r="N10" s="78">
        <f>SUMIF('Clarke D.'!$D$23:$D$43,A10,'Clarke D.'!$I$23:$I$43)</f>
        <v>7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3</v>
      </c>
      <c r="U10" s="78">
        <f>SUMIF('Bugeja A.'!$D$23:$D$43,A10,'Bugeja A.'!$I$23:$I$43)</f>
        <v>0</v>
      </c>
      <c r="V10" s="78">
        <f>SUMIF('Galea C.'!$D$23:$D$43,A10,'Galea C.'!$I$23:$I$43)</f>
        <v>6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0</v>
      </c>
      <c r="Y10" s="80">
        <f aca="true" t="shared" si="0" ref="Y10:Y30">SUM(B10:X10)</f>
        <v>22</v>
      </c>
      <c r="Z10" s="131">
        <f aca="true" t="shared" si="1" ref="Z10:Z26">Y10/$Y$31</f>
        <v>0.03133903133903134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3</v>
      </c>
      <c r="D11" s="79">
        <f>SUMIF('Depasquale F.'!$D$23:$D$43,A11,'Depasquale F.'!$I$23:$I$43)</f>
        <v>0</v>
      </c>
      <c r="E11" s="79">
        <f>SUMIF('Astrid-May Grima'!$D$23:$D$43,A11,'Astrid-May Grima'!$I$23:$I$43)</f>
        <v>0</v>
      </c>
      <c r="F11" s="79">
        <f>SUMIF('Farrugia Frendo C.'!$D$23:$D$43,A11,'Farrugia Frendo C.'!$I$23:$I$43)</f>
        <v>5</v>
      </c>
      <c r="G11" s="79">
        <f>SUMIF('Micallef Stafrace Y.'!$D$23:$D$43,A11,'Micallef Stafrace Y.'!$I$23:$I$43)</f>
        <v>0</v>
      </c>
      <c r="H11" s="79">
        <f>SUMIF('Demicoli A.'!$D$23:$D$43,A11,'Demicoli A.'!$I$23:$I$43)</f>
        <v>3</v>
      </c>
      <c r="I11" s="79">
        <f>SUMIF('Farrugia M.'!$D$23:$D$43,A11,'Farrugia M.'!$I$23:$I$43)</f>
        <v>4</v>
      </c>
      <c r="J11" s="79">
        <f>SUMIF('Nadine Lia'!$D$23:$D$43,A11,'Nadine Lia'!$I$23:$I$43)</f>
        <v>1</v>
      </c>
      <c r="K11" s="79">
        <f>SUMIF('Simone Grech'!$D$23:$D$43,A11,'Simone Grech'!$I$23:$I$43)</f>
        <v>3</v>
      </c>
      <c r="L11" s="79">
        <f>SUMIF('Camilleri N.'!$D$23:$D$43,A11,'Camilleri N.'!$I$23:$I$43)</f>
        <v>3</v>
      </c>
      <c r="M11" s="79">
        <f>SUMIF('J. Mifsud'!$D$23:$D$43,A11,'J. Mifsud'!$I$23:$I$43)</f>
        <v>5</v>
      </c>
      <c r="N11" s="79">
        <f>SUMIF('Clarke D.'!$D$23:$D$43,A11,'Clarke D.'!$I$23:$I$43)</f>
        <v>8</v>
      </c>
      <c r="O11" s="79">
        <f>SUMIF('Farrugia I.'!$D$23:$D$43,A11,'Farrugia I.'!$I$23:$I$43)</f>
        <v>5</v>
      </c>
      <c r="P11" s="79">
        <f>SUMIF('M. Vella'!$D$23:$D$43,A11,'M. Vella'!$I$23:$I$43)</f>
        <v>5</v>
      </c>
      <c r="Q11" s="79">
        <f>SUMIF('Stafrace Zammit C.'!$D$23:$D$43,A11,'Stafrace Zammit C.'!$I$23:$I$43)</f>
        <v>2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1</v>
      </c>
      <c r="U11" s="79">
        <f>SUMIF('Bugeja A.'!$D$23:$D$43,A11,'Bugeja A.'!$I$23:$I$43)</f>
        <v>0</v>
      </c>
      <c r="V11" s="79">
        <f>SUMIF('Galea C.'!$D$23:$D$43,A11,'Galea C.'!$I$23:$I$43)</f>
        <v>8</v>
      </c>
      <c r="W11" s="79">
        <f>SUMIF('Frendo Dimech D.'!$D$23:$D$43,A11,'Frendo Dimech D.'!$I$23:$I$43)</f>
        <v>6</v>
      </c>
      <c r="X11" s="79">
        <f>SUMIF('Rachel Montebello'!$D$23:$D$43,A11,'Rachel Montebello'!$I$23:$I$43)</f>
        <v>3</v>
      </c>
      <c r="Y11" s="86">
        <f t="shared" si="0"/>
        <v>65</v>
      </c>
      <c r="Z11" s="134">
        <f t="shared" si="1"/>
        <v>0.09259259259259259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4</v>
      </c>
      <c r="C12" s="92">
        <f>SUMIF('Vella G.'!$D$23:$D$43,A12,'Vella G.'!$I$23:$I$43)</f>
        <v>1</v>
      </c>
      <c r="D12" s="92">
        <f>SUMIF('Depasquale F.'!$D$23:$D$43,A12,'Depasquale F.'!$I$23:$I$43)</f>
        <v>0</v>
      </c>
      <c r="E12" s="92">
        <f>SUMIF('Astrid-May Grima'!$D$23:$D$43,A12,'Astrid-May Grima'!$I$23:$I$43)</f>
        <v>2</v>
      </c>
      <c r="F12" s="92">
        <f>SUMIF('Farrugia Frendo C.'!$D$23:$D$43,A12,'Farrugia Frendo C.'!$I$23:$I$43)</f>
        <v>2</v>
      </c>
      <c r="G12" s="92">
        <f>SUMIF('Micallef Stafrace Y.'!$D$23:$D$43,A12,'Micallef Stafrace Y.'!$I$23:$I$43)</f>
        <v>4</v>
      </c>
      <c r="H12" s="92">
        <f>SUMIF('Demicoli A.'!$D$23:$D$43,A12,'Demicoli A.'!$I$23:$I$43)</f>
        <v>1</v>
      </c>
      <c r="I12" s="92">
        <f>SUMIF('Farrugia M.'!$D$23:$D$43,A12,'Farrugia M.'!$I$23:$I$43)</f>
        <v>6</v>
      </c>
      <c r="J12" s="92">
        <f>SUMIF('Nadine Lia'!$D$23:$D$43,A12,'Nadine Lia'!$I$23:$I$43)</f>
        <v>0</v>
      </c>
      <c r="K12" s="92">
        <f>SUMIF('Simone Grech'!$D$23:$D$43,A12,'Simone Grech'!$I$23:$I$43)</f>
        <v>9</v>
      </c>
      <c r="L12" s="92">
        <f>SUMIF('Camilleri N.'!$D$23:$D$43,A12,'Camilleri N.'!$I$23:$I$43)</f>
        <v>1</v>
      </c>
      <c r="M12" s="92">
        <f>SUMIF('J. Mifsud'!$D$23:$D$43,A12,'J. Mifsud'!$I$23:$I$43)</f>
        <v>8</v>
      </c>
      <c r="N12" s="92">
        <f>SUMIF('Clarke D.'!$D$23:$D$43,A12,'Clarke D.'!$I$23:$I$43)</f>
        <v>1</v>
      </c>
      <c r="O12" s="92">
        <f>SUMIF('Farrugia I.'!$D$23:$D$43,A12,'Farrugia I.'!$I$23:$I$43)</f>
        <v>5</v>
      </c>
      <c r="P12" s="92">
        <f>SUMIF('M. Vella'!$D$23:$D$43,A12,'M. Vella'!$I$23:$I$43)</f>
        <v>2</v>
      </c>
      <c r="Q12" s="92">
        <f>SUMIF('Stafrace Zammit C.'!$D$23:$D$43,A12,'Stafrace Zammit C.'!$I$23:$I$43)</f>
        <v>8</v>
      </c>
      <c r="R12" s="92">
        <f>SUMIF('Victor George Axiaq'!$D$23:$D$43,A12,'Victor George Axiaq'!$I$23:$I$43)</f>
        <v>0</v>
      </c>
      <c r="S12" s="92">
        <f>SUMIF('mag. 3'!$D$23:$D$43,A12,'mag. 3'!$I$23:$I$43)</f>
        <v>0</v>
      </c>
      <c r="T12" s="92">
        <f>SUMIF('Galea Sciberras N.'!$D$23:$D$43,A12,'Galea Sciberras N.'!$I$23:$I$43)</f>
        <v>6</v>
      </c>
      <c r="U12" s="92">
        <f>SUMIF('Bugeja A.'!$D$23:$D$43,A12,'Bugeja A.'!$I$23:$I$43)</f>
        <v>0</v>
      </c>
      <c r="V12" s="92">
        <f>SUMIF('Galea C.'!$D$23:$D$43,A12,'Galea C.'!$I$23:$I$43)</f>
        <v>11</v>
      </c>
      <c r="W12" s="79">
        <f>SUMIF('Frendo Dimech D.'!$D$23:$D$43,A12,'Frendo Dimech D.'!$I$23:$I$43)</f>
        <v>6</v>
      </c>
      <c r="X12" s="92">
        <f>SUMIF('Rachel Montebello'!$D$23:$D$43,A12,'Rachel Montebello'!$I$23:$I$43)</f>
        <v>0</v>
      </c>
      <c r="Y12" s="94">
        <f t="shared" si="0"/>
        <v>77</v>
      </c>
      <c r="Z12" s="137">
        <f t="shared" si="1"/>
        <v>0.10968660968660969</v>
      </c>
      <c r="AA12" s="138">
        <f>SUM(Y10:Y12)</f>
        <v>164</v>
      </c>
      <c r="AB12" s="97">
        <f>AA12/$Y$31</f>
        <v>0.2336182336182336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29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29</v>
      </c>
      <c r="Z15" s="137">
        <f t="shared" si="1"/>
        <v>0.04131054131054131</v>
      </c>
      <c r="AA15" s="138">
        <f>SUM(Y13:Y15)</f>
        <v>29</v>
      </c>
      <c r="AB15" s="97">
        <f>AA15/$Y$31</f>
        <v>0.04131054131054131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8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8</v>
      </c>
      <c r="Z16" s="131">
        <f t="shared" si="1"/>
        <v>0.011396011396011397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65</v>
      </c>
      <c r="X17" s="79">
        <f>SUMIF('Rachel Montebello'!$D$23:$D$43,A17,'Rachel Montebello'!$I$23:$I$43)</f>
        <v>0</v>
      </c>
      <c r="Y17" s="86">
        <f t="shared" si="0"/>
        <v>65</v>
      </c>
      <c r="Z17" s="134">
        <f t="shared" si="1"/>
        <v>0.09259259259259259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5</v>
      </c>
      <c r="X18" s="79">
        <f>SUMIF('Rachel Montebello'!$D$23:$D$43,A18,'Rachel Montebello'!$I$23:$I$43)</f>
        <v>0</v>
      </c>
      <c r="Y18" s="86">
        <f t="shared" si="0"/>
        <v>5</v>
      </c>
      <c r="Z18" s="134">
        <f t="shared" si="1"/>
        <v>0.007122507122507123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78</v>
      </c>
      <c r="AB20" s="97">
        <f>AA20/$Y$31</f>
        <v>0.1111111111111111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21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21</v>
      </c>
      <c r="Z22" s="137">
        <f t="shared" si="1"/>
        <v>0.029914529914529916</v>
      </c>
      <c r="AA22" s="138">
        <f>SUM(Y21:Y22)</f>
        <v>21</v>
      </c>
      <c r="AB22" s="97">
        <f aca="true" t="shared" si="2" ref="AB22:AB30">AA22/$Y$31</f>
        <v>0.029914529914529916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179</v>
      </c>
      <c r="G23" s="99">
        <f>SUMIF('Micallef Stafrace Y.'!$D$23:$D$43,A23,'Micallef Stafrace Y.'!$I$23:$I$43)</f>
        <v>0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8</v>
      </c>
      <c r="K23" s="99">
        <f>SUMIF('Simone Grech'!$D$23:$D$43,A23,'Simone Grech'!$I$23:$I$43)</f>
        <v>14</v>
      </c>
      <c r="L23" s="99">
        <f>SUMIF('Camilleri N.'!$D$23:$D$43,A23,'Camilleri N.'!$I$23:$I$43)</f>
        <v>0</v>
      </c>
      <c r="M23" s="99">
        <f>SUMIF('J. Mifsud'!$D$23:$D$43,A23,'J. Mifsud'!$I$23:$I$43)</f>
        <v>22</v>
      </c>
      <c r="N23" s="99">
        <f>SUMIF('Clarke D.'!$D$23:$D$43,A23,'Clarke D.'!$I$23:$I$43)</f>
        <v>1</v>
      </c>
      <c r="O23" s="99">
        <f>SUMIF('Farrugia I.'!$D$23:$D$43,A23,'Farrugia I.'!$I$23:$I$43)</f>
        <v>17</v>
      </c>
      <c r="P23" s="99">
        <f>SUMIF('M. Vella'!$D$23:$D$43,A23,'M. Vella'!$I$23:$I$43)</f>
        <v>0</v>
      </c>
      <c r="Q23" s="99">
        <f>SUMIF('Stafrace Zammit C.'!$D$23:$D$43,A23,'Stafrace Zammit C.'!$I$23:$I$43)</f>
        <v>40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35</v>
      </c>
      <c r="W23" s="78">
        <f>SUMIF('Frendo Dimech D.'!$D$23:$D$43,A23,'Frendo Dimech D.'!$I$23:$I$43)</f>
        <v>8</v>
      </c>
      <c r="X23" s="99">
        <f>SUMIF('Rachel Montebello'!$D$23:$D$43,A23,'Rachel Montebello'!$I$23:$I$43)</f>
        <v>0</v>
      </c>
      <c r="Y23" s="105">
        <f t="shared" si="0"/>
        <v>324</v>
      </c>
      <c r="Z23" s="106">
        <f t="shared" si="1"/>
        <v>0.46153846153846156</v>
      </c>
      <c r="AA23" s="139">
        <f aca="true" t="shared" si="3" ref="AA23:AA30">SUM(Y23)</f>
        <v>324</v>
      </c>
      <c r="AB23" s="103">
        <f t="shared" si="2"/>
        <v>0.46153846153846156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7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7</v>
      </c>
      <c r="Z24" s="106">
        <f t="shared" si="1"/>
        <v>0.009971509971509971</v>
      </c>
      <c r="AA24" s="139">
        <f t="shared" si="3"/>
        <v>7</v>
      </c>
      <c r="AB24" s="103">
        <f t="shared" si="2"/>
        <v>0.009971509971509971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4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4</v>
      </c>
      <c r="Z25" s="106">
        <f t="shared" si="1"/>
        <v>0.005698005698005698</v>
      </c>
      <c r="AA25" s="139">
        <f t="shared" si="3"/>
        <v>4</v>
      </c>
      <c r="AB25" s="103">
        <f t="shared" si="2"/>
        <v>0.005698005698005698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58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58</v>
      </c>
      <c r="Z26" s="106">
        <f t="shared" si="1"/>
        <v>0.08262108262108261</v>
      </c>
      <c r="AA26" s="139">
        <f t="shared" si="3"/>
        <v>58</v>
      </c>
      <c r="AB26" s="103">
        <f t="shared" si="2"/>
        <v>0.08262108262108261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4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1</v>
      </c>
      <c r="W27" s="78">
        <f>SUMIF('Frendo Dimech D.'!$D$23:$D$43,A27,'Frendo Dimech D.'!$I$23:$I$43)</f>
        <v>2</v>
      </c>
      <c r="X27" s="99">
        <f>SUMIF('Rachel Montebello'!$D$23:$D$43,A27,'Rachel Montebello'!$I$23:$I$43)</f>
        <v>0</v>
      </c>
      <c r="Y27" s="105">
        <f t="shared" si="0"/>
        <v>7</v>
      </c>
      <c r="Z27" s="106">
        <f>Y27/$Y$31</f>
        <v>0.009971509971509971</v>
      </c>
      <c r="AA27" s="139">
        <f t="shared" si="3"/>
        <v>7</v>
      </c>
      <c r="AB27" s="103">
        <f t="shared" si="2"/>
        <v>0.009971509971509971</v>
      </c>
    </row>
    <row r="28" spans="1:28" ht="15.75" customHeight="1">
      <c r="A28" s="140" t="s">
        <v>130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131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132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10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10</v>
      </c>
      <c r="Z30" s="106">
        <f>Y30/$Y$31</f>
        <v>0.014245014245014245</v>
      </c>
      <c r="AA30" s="139">
        <f t="shared" si="3"/>
        <v>10</v>
      </c>
      <c r="AB30" s="103">
        <f t="shared" si="2"/>
        <v>0.014245014245014245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9</v>
      </c>
      <c r="C31" s="111">
        <f t="shared" si="4"/>
        <v>4</v>
      </c>
      <c r="D31" s="111">
        <f t="shared" si="4"/>
        <v>0</v>
      </c>
      <c r="E31" s="111">
        <f t="shared" si="4"/>
        <v>64</v>
      </c>
      <c r="F31" s="111">
        <f t="shared" si="4"/>
        <v>186</v>
      </c>
      <c r="G31" s="111">
        <f t="shared" si="4"/>
        <v>61</v>
      </c>
      <c r="H31" s="111">
        <f t="shared" si="4"/>
        <v>4</v>
      </c>
      <c r="I31" s="111">
        <f t="shared" si="4"/>
        <v>10</v>
      </c>
      <c r="J31" s="111">
        <f t="shared" si="4"/>
        <v>9</v>
      </c>
      <c r="K31" s="111">
        <f t="shared" si="4"/>
        <v>26</v>
      </c>
      <c r="L31" s="111">
        <f t="shared" si="4"/>
        <v>4</v>
      </c>
      <c r="M31" s="111">
        <f t="shared" si="4"/>
        <v>36</v>
      </c>
      <c r="N31" s="111">
        <f t="shared" si="4"/>
        <v>17</v>
      </c>
      <c r="O31" s="111">
        <f t="shared" si="4"/>
        <v>37</v>
      </c>
      <c r="P31" s="111">
        <f t="shared" si="4"/>
        <v>7</v>
      </c>
      <c r="Q31" s="111">
        <f t="shared" si="4"/>
        <v>62</v>
      </c>
      <c r="R31" s="111">
        <f t="shared" si="4"/>
        <v>0</v>
      </c>
      <c r="S31" s="111">
        <f t="shared" si="4"/>
        <v>0</v>
      </c>
      <c r="T31" s="111">
        <f t="shared" si="4"/>
        <v>10</v>
      </c>
      <c r="U31" s="111">
        <f>SUM(U10:U30)</f>
        <v>0</v>
      </c>
      <c r="V31" s="111">
        <f>SUM(V10:V30)</f>
        <v>61</v>
      </c>
      <c r="W31" s="111">
        <f>SUM(W10:W30)</f>
        <v>92</v>
      </c>
      <c r="X31" s="111">
        <f>SUM(X10:X30)</f>
        <v>3</v>
      </c>
      <c r="Y31" s="144">
        <f>SUM(Y10:Y30)</f>
        <v>702</v>
      </c>
      <c r="Z31" s="113"/>
      <c r="AA31" s="114"/>
      <c r="AB31" s="115"/>
    </row>
    <row r="32" spans="2:28" ht="13.5" customHeight="1" thickBot="1">
      <c r="B32" s="117">
        <f>B31/Y31</f>
        <v>0.01282051282051282</v>
      </c>
      <c r="C32" s="118">
        <f>C31/Y31</f>
        <v>0.005698005698005698</v>
      </c>
      <c r="D32" s="118">
        <f>D31/Y31</f>
        <v>0</v>
      </c>
      <c r="E32" s="118">
        <f>E31/Y31</f>
        <v>0.09116809116809117</v>
      </c>
      <c r="F32" s="118">
        <f>F31/Y31</f>
        <v>0.26495726495726496</v>
      </c>
      <c r="G32" s="118">
        <f>G31/Y31</f>
        <v>0.0868945868945869</v>
      </c>
      <c r="H32" s="118">
        <f>H31/Y31</f>
        <v>0.005698005698005698</v>
      </c>
      <c r="I32" s="118">
        <f>I31/Y31</f>
        <v>0.014245014245014245</v>
      </c>
      <c r="J32" s="118">
        <f>J31/Y31</f>
        <v>0.01282051282051282</v>
      </c>
      <c r="K32" s="118">
        <f>K31/Y31</f>
        <v>0.037037037037037035</v>
      </c>
      <c r="L32" s="118">
        <f>L31/Y31</f>
        <v>0.005698005698005698</v>
      </c>
      <c r="M32" s="118">
        <f>M31/Y31</f>
        <v>0.05128205128205128</v>
      </c>
      <c r="N32" s="118">
        <f>N31/Y31</f>
        <v>0.024216524216524215</v>
      </c>
      <c r="O32" s="118">
        <f>O31/Y31</f>
        <v>0.05270655270655271</v>
      </c>
      <c r="P32" s="118">
        <f>P31/Y31</f>
        <v>0.009971509971509971</v>
      </c>
      <c r="Q32" s="118">
        <f>Q31/Y31</f>
        <v>0.08831908831908832</v>
      </c>
      <c r="R32" s="118">
        <f>R31/Y31</f>
        <v>0</v>
      </c>
      <c r="S32" s="118">
        <f>S31/Y31</f>
        <v>0</v>
      </c>
      <c r="T32" s="118">
        <f>T31/Y31</f>
        <v>0.014245014245014245</v>
      </c>
      <c r="U32" s="118">
        <f>U31/Y31</f>
        <v>0</v>
      </c>
      <c r="V32" s="118">
        <f>V31/Y31</f>
        <v>0.0868945868945869</v>
      </c>
      <c r="W32" s="118">
        <f>W31/Y31</f>
        <v>0.13105413105413105</v>
      </c>
      <c r="X32" s="119">
        <f>X31/Y31</f>
        <v>0.004273504273504274</v>
      </c>
      <c r="Y32" s="14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8515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6.0039062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28515625" style="2" customWidth="1"/>
    <col min="19" max="19" width="4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'[4]mag. 3'!$S$23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0" ref="W23:W39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'[4]mag. 3'!$S$24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t="shared" si="0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'[4]mag. 3'!$S$25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'[4]mag. 3'!$S$26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'[4]mag. 3'!$S$27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'[4]mag. 3'!$S$28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'[4]mag. 3'!$S$29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'[4]mag. 3'!$S$30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'[4]mag. 3'!$S$31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'[4]mag. 3'!$S$32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'[4]mag. 3'!$S$33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'[4]mag. 3'!$S$34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'[4]mag. 3'!$S$35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'[4]mag. 3'!$S$36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'[4]mag. 3'!$S$37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'[4]mag. 3'!$S$38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'[4]mag. 3'!$S$39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'[4]mag. 3'!$S$40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'[4]mag. 3'!$S$41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'[4]mag. 3'!$S$42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'[4]mag. 3'!$S$43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'[4]Stafrace Zammit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'[4]Stafrace Zammit C.'!$S$24</f>
        <v>297</v>
      </c>
      <c r="H24" s="1"/>
      <c r="I24" s="30">
        <v>2</v>
      </c>
      <c r="J24" s="1"/>
      <c r="K24" s="30"/>
      <c r="L24" s="1"/>
      <c r="M24" s="30">
        <v>6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293</v>
      </c>
      <c r="T24" s="1"/>
      <c r="U24" s="30">
        <v>20</v>
      </c>
      <c r="V24" s="1"/>
      <c r="W24" s="34">
        <f aca="true" t="shared" si="0" ref="W24:W39">IF(ISNUMBER(S24),S24,0)-IF(ISNUMBER(U24),U24,0)</f>
        <v>273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'[4]Stafrace Zammit C.'!$S$25</f>
        <v>122</v>
      </c>
      <c r="H25" s="1"/>
      <c r="I25" s="30">
        <v>8</v>
      </c>
      <c r="J25" s="1"/>
      <c r="K25" s="30"/>
      <c r="L25" s="1"/>
      <c r="M25" s="30">
        <v>7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123</v>
      </c>
      <c r="T25" s="1"/>
      <c r="U25" s="30"/>
      <c r="V25" s="1"/>
      <c r="W25" s="34">
        <f t="shared" si="0"/>
        <v>123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'[4]Stafrace Zammit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'[4]Stafrace Zammit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'[4]Stafrace Zammit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'[4]Stafrace Zammit C.'!$S$29</f>
        <v>51</v>
      </c>
      <c r="H29" s="1"/>
      <c r="I29" s="30">
        <v>8</v>
      </c>
      <c r="J29" s="1"/>
      <c r="K29" s="30"/>
      <c r="L29" s="1"/>
      <c r="M29" s="30">
        <v>8</v>
      </c>
      <c r="N29" s="1"/>
      <c r="O29" s="30"/>
      <c r="P29" s="1"/>
      <c r="Q29" s="30"/>
      <c r="R29" s="1"/>
      <c r="S29" s="34">
        <f t="shared" si="1"/>
        <v>51</v>
      </c>
      <c r="T29" s="1"/>
      <c r="U29" s="30">
        <v>6</v>
      </c>
      <c r="V29" s="1"/>
      <c r="W29" s="34">
        <f t="shared" si="0"/>
        <v>45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'[4]Stafrace Zammit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'[4]Stafrace Zammit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'[4]Stafrace Zammit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'[4]Stafrace Zammit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'[4]Stafrace Zammit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'[4]Stafrace Zammit C.'!$S$35</f>
        <v>34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34</v>
      </c>
      <c r="T35" s="1"/>
      <c r="U35" s="30">
        <v>21</v>
      </c>
      <c r="V35" s="1"/>
      <c r="W35" s="34">
        <f t="shared" si="0"/>
        <v>13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'[4]Stafrace Zammit C.'!$S$36</f>
        <v>505</v>
      </c>
      <c r="H36" s="1"/>
      <c r="I36" s="30">
        <v>40</v>
      </c>
      <c r="J36" s="1"/>
      <c r="K36" s="30"/>
      <c r="L36" s="1"/>
      <c r="M36" s="30">
        <v>51</v>
      </c>
      <c r="N36" s="1"/>
      <c r="O36" s="30"/>
      <c r="P36" s="1"/>
      <c r="Q36" s="30"/>
      <c r="R36" s="1"/>
      <c r="S36" s="34">
        <f t="shared" si="1"/>
        <v>494</v>
      </c>
      <c r="T36" s="1"/>
      <c r="U36" s="30">
        <v>96</v>
      </c>
      <c r="V36" s="1"/>
      <c r="W36" s="34">
        <f>IF(ISNUMBER(S36),S36,0)-IF(ISNUMBER(U36),U36,0)</f>
        <v>398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'[4]Stafrace Zammit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'[4]Stafrace Zammit C.'!$S$38</f>
        <v>1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1</v>
      </c>
      <c r="T38" s="1"/>
      <c r="U38" s="30"/>
      <c r="V38" s="1"/>
      <c r="W38" s="34">
        <f>IF(ISNUMBER(S38),S38,0)-IF(ISNUMBER(U38),U38,0)</f>
        <v>1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'[4]Stafrace Zammit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'[4]Stafrace Zammit C.'!$S$40</f>
        <v>4</v>
      </c>
      <c r="H40" s="1"/>
      <c r="I40" s="30">
        <v>4</v>
      </c>
      <c r="J40" s="1"/>
      <c r="K40" s="30"/>
      <c r="L40" s="1"/>
      <c r="M40" s="30">
        <v>3</v>
      </c>
      <c r="N40" s="1"/>
      <c r="O40" s="30"/>
      <c r="P40" s="1"/>
      <c r="Q40" s="30"/>
      <c r="R40" s="1"/>
      <c r="S40" s="34">
        <f t="shared" si="1"/>
        <v>5</v>
      </c>
      <c r="T40" s="1"/>
      <c r="U40" s="30"/>
      <c r="V40" s="1"/>
      <c r="W40" s="34">
        <f>IF(ISNUMBER(S40),S40,0)-IF(ISNUMBER(U40),U40,0)</f>
        <v>5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'[4]Stafrace Zammit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'[4]Stafrace Zammit C.'!$S$42</f>
        <v>1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>
        <v>1</v>
      </c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'[4]Stafrace Zammit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1015</v>
      </c>
      <c r="H45" s="34"/>
      <c r="I45" s="35">
        <f>SUM(I23:I43)</f>
        <v>62</v>
      </c>
      <c r="J45" s="34"/>
      <c r="K45" s="35">
        <f>SUM(K23:K43)</f>
        <v>0</v>
      </c>
      <c r="L45" s="34"/>
      <c r="M45" s="35">
        <f>SUM(M23:M43)</f>
        <v>75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1002</v>
      </c>
      <c r="T45" s="34"/>
      <c r="U45" s="35">
        <f>SUM(U23:U43)</f>
        <v>144</v>
      </c>
      <c r="V45" s="34"/>
      <c r="W45" s="35">
        <f>SUM(W23:W43)</f>
        <v>858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'[4]Camilleri N.'!$S$23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'[4]Camilleri N.'!$S$24</f>
        <v>232</v>
      </c>
      <c r="H24" s="1"/>
      <c r="I24" s="30">
        <v>3</v>
      </c>
      <c r="J24" s="1"/>
      <c r="K24" s="30"/>
      <c r="L24" s="1"/>
      <c r="M24" s="30">
        <v>8</v>
      </c>
      <c r="N24" s="1"/>
      <c r="O24" s="30"/>
      <c r="P24" s="1"/>
      <c r="Q24" s="30"/>
      <c r="R24" s="1"/>
      <c r="S24" s="34">
        <f t="shared" si="0"/>
        <v>227</v>
      </c>
      <c r="T24" s="1"/>
      <c r="U24" s="30">
        <v>43</v>
      </c>
      <c r="V24" s="1"/>
      <c r="W24" s="34">
        <f t="shared" si="1"/>
        <v>184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'[4]Camilleri N.'!$S$25</f>
        <v>17</v>
      </c>
      <c r="H25" s="1"/>
      <c r="I25" s="30">
        <v>1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t="shared" si="0"/>
        <v>12</v>
      </c>
      <c r="T25" s="1"/>
      <c r="U25" s="30"/>
      <c r="V25" s="1"/>
      <c r="W25" s="34">
        <f t="shared" si="1"/>
        <v>12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'[4]Camilleri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'[4]Camilleri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'[4]Camilleri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'[4]Camilleri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'[4]Camilleri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'[4]Camilleri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'[4]Camilleri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'[4]Camilleri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'[4]Camilleri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'[4]Camilleri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'[4]Camilleri N.'!$S$36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'[4]Camilleri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'[4]Camilleri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'[4]Camilleri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'[4]Camilleri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'[4]Camilleri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'[4]Camilleri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'[4]Camilleri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249</v>
      </c>
      <c r="H45" s="34"/>
      <c r="I45" s="35">
        <f>SUM(I23:I43)</f>
        <v>4</v>
      </c>
      <c r="J45" s="34"/>
      <c r="K45" s="35">
        <f>SUM(K23:K43)</f>
        <v>0</v>
      </c>
      <c r="L45" s="34"/>
      <c r="M45" s="35">
        <f>SUM(M23:M43)</f>
        <v>14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239</v>
      </c>
      <c r="T45" s="34"/>
      <c r="U45" s="35">
        <f>SUM(U23:U43)</f>
        <v>43</v>
      </c>
      <c r="V45" s="34"/>
      <c r="W45" s="35">
        <f>SUM(W23:W43)</f>
        <v>196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Sciberras N.'!$S$23</f>
        <v>854</v>
      </c>
      <c r="H23" s="1"/>
      <c r="I23" s="29">
        <v>3</v>
      </c>
      <c r="J23" s="1"/>
      <c r="K23" s="29"/>
      <c r="L23" s="1"/>
      <c r="M23" s="29">
        <v>22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835</v>
      </c>
      <c r="T23" s="1"/>
      <c r="U23" s="29">
        <v>177</v>
      </c>
      <c r="V23" s="1"/>
      <c r="W23" s="34">
        <f aca="true" t="shared" si="1" ref="W23:W43">IF(ISNUMBER(S23),S23,0)-IF(ISNUMBER(U23),U23,0)</f>
        <v>658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Sciberras N.'!$S$24</f>
        <v>16</v>
      </c>
      <c r="H24" s="1"/>
      <c r="I24" s="30">
        <v>1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 t="shared" si="0"/>
        <v>16</v>
      </c>
      <c r="T24" s="1"/>
      <c r="U24" s="30">
        <v>5</v>
      </c>
      <c r="V24" s="1"/>
      <c r="W24" s="34">
        <f t="shared" si="1"/>
        <v>11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Sciberras N.'!$S$25</f>
        <v>111</v>
      </c>
      <c r="H25" s="1"/>
      <c r="I25" s="30">
        <v>6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t="shared" si="0"/>
        <v>116</v>
      </c>
      <c r="T25" s="1"/>
      <c r="U25" s="30"/>
      <c r="V25" s="1"/>
      <c r="W25" s="34">
        <f t="shared" si="1"/>
        <v>116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Sciberras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'[4]Galea Sciberras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Sciberras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Sciberras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Sciberras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Sciberras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Sciberras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Sciberras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Sciberras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Sciberras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Sciberras N.'!$S$36</f>
        <v>43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43</v>
      </c>
      <c r="T36" s="1"/>
      <c r="U36" s="30">
        <v>15</v>
      </c>
      <c r="V36" s="1"/>
      <c r="W36" s="34">
        <f t="shared" si="1"/>
        <v>28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'[4]Galea Sciberras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'[4]Galea Sciberras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'[4]Galea Sciberras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'[4]Galea Sciberras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'[4]Galea Sciberras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'[4]Galea Sciberras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'[4]Galea Sciberras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1024</v>
      </c>
      <c r="H45" s="34"/>
      <c r="I45" s="35">
        <f>SUM(I23:I43)</f>
        <v>10</v>
      </c>
      <c r="J45" s="34"/>
      <c r="K45" s="35">
        <f>SUM(K23:K43)</f>
        <v>0</v>
      </c>
      <c r="L45" s="34"/>
      <c r="M45" s="35">
        <f>SUM(M23:M43)</f>
        <v>24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1010</v>
      </c>
      <c r="T45" s="34"/>
      <c r="U45" s="35">
        <f>SUM(U23:U43)</f>
        <v>197</v>
      </c>
      <c r="V45" s="34"/>
      <c r="W45" s="35">
        <f>SUM(W23:W43)</f>
        <v>813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0039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 t="s">
        <v>207</v>
      </c>
      <c r="G23" s="38">
        <v>19</v>
      </c>
      <c r="H23" s="1"/>
      <c r="I23" s="29"/>
      <c r="J23" s="1"/>
      <c r="K23" s="29"/>
      <c r="L23" s="1"/>
      <c r="M23" s="29"/>
      <c r="N23" s="1"/>
      <c r="O23" s="29"/>
      <c r="P23" s="1"/>
      <c r="Q23" s="29">
        <v>19</v>
      </c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 t="s">
        <v>207</v>
      </c>
      <c r="G24" s="38">
        <v>104</v>
      </c>
      <c r="H24" s="1"/>
      <c r="I24" s="30"/>
      <c r="J24" s="1"/>
      <c r="K24" s="30"/>
      <c r="L24" s="1"/>
      <c r="M24" s="30"/>
      <c r="N24" s="1"/>
      <c r="O24" s="30"/>
      <c r="P24" s="1"/>
      <c r="Q24" s="30">
        <v>104</v>
      </c>
      <c r="R24" s="1"/>
      <c r="S24" s="34">
        <f t="shared" si="0"/>
        <v>0</v>
      </c>
      <c r="T24" s="1"/>
      <c r="U24" s="30"/>
      <c r="V24" s="1"/>
      <c r="W24" s="34">
        <f t="shared" si="1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'[4]Bugeja A.'!$S$25</f>
        <v>140</v>
      </c>
      <c r="H25" s="1"/>
      <c r="I25" s="30"/>
      <c r="J25" s="1"/>
      <c r="K25" s="30"/>
      <c r="L25" s="1"/>
      <c r="M25" s="30"/>
      <c r="N25" s="1"/>
      <c r="O25" s="30"/>
      <c r="P25" s="1"/>
      <c r="Q25" s="30">
        <v>140</v>
      </c>
      <c r="R25" s="1"/>
      <c r="S25" s="34">
        <f t="shared" si="0"/>
        <v>0</v>
      </c>
      <c r="T25" s="1"/>
      <c r="U25" s="30"/>
      <c r="V25" s="1"/>
      <c r="W25" s="34">
        <f t="shared" si="1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'[4]Bugeja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'[4]Bugeja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'[4]Bugeja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'[4]Bugeja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'[4]Bugeja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'[4]Bugeja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'[4]Bugeja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'[4]Bugeja A.'!$S$33</f>
        <v>7</v>
      </c>
      <c r="H33" s="1"/>
      <c r="I33" s="30"/>
      <c r="J33" s="1"/>
      <c r="K33" s="30"/>
      <c r="L33" s="1"/>
      <c r="M33" s="30"/>
      <c r="N33" s="1"/>
      <c r="O33" s="30"/>
      <c r="P33" s="1"/>
      <c r="Q33" s="30">
        <v>7</v>
      </c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'[4]Bugeja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'[4]Bugeja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 t="s">
        <v>207</v>
      </c>
      <c r="G36" s="38">
        <v>629</v>
      </c>
      <c r="H36" s="1"/>
      <c r="I36" s="30"/>
      <c r="J36" s="1"/>
      <c r="K36" s="30"/>
      <c r="L36" s="1"/>
      <c r="M36" s="30"/>
      <c r="N36" s="1"/>
      <c r="O36" s="30"/>
      <c r="P36" s="1"/>
      <c r="Q36" s="30">
        <v>629</v>
      </c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'[4]Bugeja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'[4]Bugeja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'[4]Bugeja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'[4]Bugeja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'[4]Bugeja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'[4]Bugeja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'[4]Bugeja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899</v>
      </c>
      <c r="H45" s="34"/>
      <c r="I45" s="35">
        <f>SUM(I23:I43)</f>
        <v>0</v>
      </c>
      <c r="J45" s="34"/>
      <c r="K45" s="35">
        <f>SUM(K23:K43)</f>
        <v>0</v>
      </c>
      <c r="L45" s="34"/>
      <c r="M45" s="35">
        <f>SUM(M23:M43)</f>
        <v>0</v>
      </c>
      <c r="N45" s="34"/>
      <c r="O45" s="35">
        <f>SUM(O23:O43)</f>
        <v>0</v>
      </c>
      <c r="P45" s="34"/>
      <c r="Q45" s="35">
        <f>SUM(Q23:Q43)</f>
        <v>899</v>
      </c>
      <c r="R45" s="34"/>
      <c r="S45" s="35">
        <f>SUM(S23:S43)</f>
        <v>0</v>
      </c>
      <c r="T45" s="34"/>
      <c r="U45" s="35">
        <f>SUM(U23:U43)</f>
        <v>0</v>
      </c>
      <c r="V45" s="34"/>
      <c r="W45" s="35">
        <f>SUM(W23:W43)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C49" s="2" t="s">
        <v>217</v>
      </c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C.'!$S$23</f>
        <v>0</v>
      </c>
      <c r="H23" s="1"/>
      <c r="I23" s="29">
        <v>6</v>
      </c>
      <c r="J23" s="1"/>
      <c r="K23" s="29"/>
      <c r="L23" s="1"/>
      <c r="M23" s="29">
        <v>2</v>
      </c>
      <c r="N23" s="1"/>
      <c r="O23" s="29">
        <v>1</v>
      </c>
      <c r="P23" s="1"/>
      <c r="Q23" s="29">
        <v>3</v>
      </c>
      <c r="R23" s="1"/>
      <c r="S23" s="34">
        <f aca="true" t="shared" si="0" ref="S23:S43">IF(ISNUMBER(G23),G23,0)+IF(ISNUMBER(I23),I23,0)-IF(ISNUMBER(M23),M23,0)+IF(ISNUMBER(O23),O23,0)-IF(ISNUMBER(Q23),Q23,0)+IF(ISNUMBER(K23),K23,0)</f>
        <v>2</v>
      </c>
      <c r="T23" s="1"/>
      <c r="U23" s="29"/>
      <c r="V23" s="1"/>
      <c r="W23" s="34">
        <f aca="true" t="shared" si="1" ref="W23:W43">IF(ISNUMBER(S23),S23,0)-IF(ISNUMBER(U23),U23,0)</f>
        <v>2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C.'!$S$24</f>
        <v>18</v>
      </c>
      <c r="H24" s="1"/>
      <c r="I24" s="30">
        <v>8</v>
      </c>
      <c r="J24" s="1"/>
      <c r="K24" s="30"/>
      <c r="L24" s="1"/>
      <c r="M24" s="30">
        <v>6</v>
      </c>
      <c r="N24" s="1"/>
      <c r="O24" s="30"/>
      <c r="P24" s="1"/>
      <c r="Q24" s="30">
        <v>6</v>
      </c>
      <c r="R24" s="1"/>
      <c r="S24" s="34">
        <f t="shared" si="0"/>
        <v>14</v>
      </c>
      <c r="T24" s="1"/>
      <c r="U24" s="30"/>
      <c r="V24" s="1"/>
      <c r="W24" s="34">
        <f t="shared" si="1"/>
        <v>14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C.'!$S$25</f>
        <v>34</v>
      </c>
      <c r="H25" s="1"/>
      <c r="I25" s="30">
        <v>11</v>
      </c>
      <c r="J25" s="1"/>
      <c r="K25" s="30"/>
      <c r="L25" s="1"/>
      <c r="M25" s="30">
        <v>7</v>
      </c>
      <c r="N25" s="1"/>
      <c r="O25" s="30"/>
      <c r="P25" s="1"/>
      <c r="Q25" s="30"/>
      <c r="R25" s="1"/>
      <c r="S25" s="34">
        <f t="shared" si="0"/>
        <v>38</v>
      </c>
      <c r="T25" s="1"/>
      <c r="U25" s="30"/>
      <c r="V25" s="1"/>
      <c r="W25" s="34">
        <f t="shared" si="1"/>
        <v>38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'[4]Galea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C.'!$S$36</f>
        <v>153</v>
      </c>
      <c r="H36" s="1"/>
      <c r="I36" s="30">
        <v>35</v>
      </c>
      <c r="J36" s="1"/>
      <c r="K36" s="30"/>
      <c r="L36" s="1"/>
      <c r="M36" s="30">
        <v>57</v>
      </c>
      <c r="N36" s="1"/>
      <c r="O36" s="30"/>
      <c r="P36" s="1"/>
      <c r="Q36" s="30"/>
      <c r="R36" s="1"/>
      <c r="S36" s="34">
        <f t="shared" si="0"/>
        <v>131</v>
      </c>
      <c r="T36" s="1"/>
      <c r="U36" s="30">
        <v>2</v>
      </c>
      <c r="V36" s="1"/>
      <c r="W36" s="34">
        <f t="shared" si="1"/>
        <v>129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'[4]Galea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 t="s">
        <v>163</v>
      </c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'[4]Galea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'[4]Galea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'[4]Galea C.'!$S$40</f>
        <v>4</v>
      </c>
      <c r="H40" s="1"/>
      <c r="I40" s="30">
        <v>1</v>
      </c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5</v>
      </c>
      <c r="T40" s="1"/>
      <c r="U40" s="30"/>
      <c r="V40" s="1"/>
      <c r="W40" s="34">
        <f t="shared" si="1"/>
        <v>5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'[4]Galea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'[4]Galea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'[4]Galea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209</v>
      </c>
      <c r="H45" s="34"/>
      <c r="I45" s="35">
        <f>SUM(I23:I43)</f>
        <v>61</v>
      </c>
      <c r="J45" s="34"/>
      <c r="K45" s="35">
        <f>SUM(K23:K43)</f>
        <v>0</v>
      </c>
      <c r="L45" s="34"/>
      <c r="M45" s="35">
        <f>SUM(M23:M43)</f>
        <v>72</v>
      </c>
      <c r="N45" s="34"/>
      <c r="O45" s="35">
        <f>SUM(O23:O43)</f>
        <v>1</v>
      </c>
      <c r="P45" s="34"/>
      <c r="Q45" s="35">
        <f>SUM(Q23:Q43)</f>
        <v>9</v>
      </c>
      <c r="R45" s="34"/>
      <c r="S45" s="35">
        <f>SUM(S23:S43)</f>
        <v>190</v>
      </c>
      <c r="T45" s="34"/>
      <c r="U45" s="35">
        <f>SUM(U23:U43)</f>
        <v>2</v>
      </c>
      <c r="V45" s="34"/>
      <c r="W45" s="35">
        <f>SUM(W23:W43)</f>
        <v>188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'[4]Frendo Dimech D.'!$S$23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'[4]Frendo Dimech D.'!$S$24</f>
        <v>95</v>
      </c>
      <c r="H24" s="1"/>
      <c r="I24" s="30">
        <v>6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97</v>
      </c>
      <c r="T24" s="1"/>
      <c r="U24" s="30">
        <v>9</v>
      </c>
      <c r="V24" s="1"/>
      <c r="W24" s="34">
        <f aca="true" t="shared" si="0" ref="W24:W39">IF(ISNUMBER(S24),S24,0)-IF(ISNUMBER(U24),U24,0)</f>
        <v>88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'[4]Frendo Dimech D.'!$S$25</f>
        <v>11</v>
      </c>
      <c r="H25" s="1"/>
      <c r="I25" s="30">
        <v>6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</v>
      </c>
      <c r="T25" s="1"/>
      <c r="U25" s="30"/>
      <c r="V25" s="1"/>
      <c r="W25" s="34">
        <f t="shared" si="0"/>
        <v>11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'[4]Frendo Dimech D.'!$S$26</f>
        <v>5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</v>
      </c>
      <c r="T26" s="1"/>
      <c r="U26" s="30">
        <v>5</v>
      </c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'[4]Frendo Dimech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'[4]Frendo Dimech D.'!$S$28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'[4]Frendo Dimech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'[4]Frendo Dimech D.'!$S$30</f>
        <v>22</v>
      </c>
      <c r="H30" s="1"/>
      <c r="I30" s="30">
        <v>65</v>
      </c>
      <c r="J30" s="1"/>
      <c r="K30" s="30"/>
      <c r="L30" s="1"/>
      <c r="M30" s="30">
        <v>76</v>
      </c>
      <c r="N30" s="1"/>
      <c r="O30" s="30"/>
      <c r="P30" s="1"/>
      <c r="Q30" s="30"/>
      <c r="R30" s="1"/>
      <c r="S30" s="34">
        <f t="shared" si="1"/>
        <v>11</v>
      </c>
      <c r="T30" s="1"/>
      <c r="U30" s="30"/>
      <c r="V30" s="1"/>
      <c r="W30" s="34">
        <f t="shared" si="0"/>
        <v>11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'[4]Frendo Dimech D.'!$S$31</f>
        <v>35</v>
      </c>
      <c r="H31" s="1"/>
      <c r="I31" s="30">
        <v>5</v>
      </c>
      <c r="J31" s="1"/>
      <c r="K31" s="30"/>
      <c r="L31" s="1"/>
      <c r="M31" s="30">
        <v>12</v>
      </c>
      <c r="N31" s="1"/>
      <c r="O31" s="30"/>
      <c r="P31" s="1"/>
      <c r="Q31" s="30"/>
      <c r="R31" s="1"/>
      <c r="S31" s="34">
        <f t="shared" si="1"/>
        <v>28</v>
      </c>
      <c r="T31" s="1"/>
      <c r="U31" s="30"/>
      <c r="V31" s="1"/>
      <c r="W31" s="34">
        <f t="shared" si="0"/>
        <v>28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'[4]Frendo Dimech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'[4]Frendo Dimech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'[4]Frendo Dimech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'[4]Frendo Dimech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'[4]Frendo Dimech D.'!$S$36</f>
        <v>35</v>
      </c>
      <c r="H36" s="1"/>
      <c r="I36" s="30">
        <v>8</v>
      </c>
      <c r="J36" s="1"/>
      <c r="K36" s="30"/>
      <c r="L36" s="1"/>
      <c r="M36" s="30">
        <v>20</v>
      </c>
      <c r="N36" s="1"/>
      <c r="O36" s="30"/>
      <c r="P36" s="1"/>
      <c r="Q36" s="30"/>
      <c r="R36" s="1"/>
      <c r="S36" s="34">
        <f t="shared" si="1"/>
        <v>23</v>
      </c>
      <c r="T36" s="1"/>
      <c r="U36" s="30"/>
      <c r="V36" s="1"/>
      <c r="W36" s="34">
        <f>IF(ISNUMBER(S36),S36,0)-IF(ISNUMBER(U36),U36,0)</f>
        <v>23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'[4]Frendo Dimech D.'!$S$37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'[4]Frendo Dimech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'[4]Frendo Dimech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'[4]Frendo Dimech D.'!$S$40</f>
        <v>4</v>
      </c>
      <c r="H40" s="1"/>
      <c r="I40" s="30">
        <v>2</v>
      </c>
      <c r="J40" s="1"/>
      <c r="K40" s="30"/>
      <c r="L40" s="1"/>
      <c r="M40" s="30">
        <v>4</v>
      </c>
      <c r="N40" s="1"/>
      <c r="O40" s="30"/>
      <c r="P40" s="1"/>
      <c r="Q40" s="30"/>
      <c r="R40" s="1"/>
      <c r="S40" s="34">
        <f t="shared" si="1"/>
        <v>2</v>
      </c>
      <c r="T40" s="1"/>
      <c r="U40" s="30"/>
      <c r="V40" s="1"/>
      <c r="W40" s="34">
        <f>IF(ISNUMBER(S40),S40,0)-IF(ISNUMBER(U40),U40,0)</f>
        <v>2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'[4]Frendo Dimech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'[4]Frendo Dimech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'[4]Frendo Dimech D.'!$S$43</f>
        <v>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3</v>
      </c>
      <c r="T43" s="1"/>
      <c r="U43" s="30">
        <v>3</v>
      </c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210</v>
      </c>
      <c r="H45" s="34"/>
      <c r="I45" s="35">
        <f>SUM(I22:I43)</f>
        <v>92</v>
      </c>
      <c r="J45" s="34"/>
      <c r="K45" s="35">
        <f>SUM(K23:K43)</f>
        <v>0</v>
      </c>
      <c r="L45" s="34"/>
      <c r="M45" s="35">
        <f>SUM(M22:M43)</f>
        <v>122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180</v>
      </c>
      <c r="T45" s="34"/>
      <c r="U45" s="35">
        <f>SUM(U22:U43)</f>
        <v>17</v>
      </c>
      <c r="V45" s="34"/>
      <c r="W45" s="35">
        <f>SUM(W22:W43)</f>
        <v>163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e">
        <f>Rachel '[3]Montebello'!H6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'[4]Rachel Montebello'!$S$23</f>
        <v>1</v>
      </c>
      <c r="H23" s="1"/>
      <c r="I23" s="29"/>
      <c r="J23" s="1"/>
      <c r="K23" s="29"/>
      <c r="L23" s="1"/>
      <c r="M23" s="29">
        <v>1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'[4]Rachel Montebello'!$S$24</f>
        <v>149</v>
      </c>
      <c r="H24" s="1"/>
      <c r="I24" s="30">
        <v>3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150</v>
      </c>
      <c r="T24" s="1"/>
      <c r="U24" s="30">
        <v>83</v>
      </c>
      <c r="V24" s="1"/>
      <c r="W24" s="34">
        <f aca="true" t="shared" si="0" ref="W24:W39">IF(ISNUMBER(S24),S24,0)-IF(ISNUMBER(U24),U24,0)</f>
        <v>67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'[4]Rachel Montebello'!$S$25</f>
        <v>45</v>
      </c>
      <c r="H25" s="1"/>
      <c r="I25" s="30"/>
      <c r="J25" s="1"/>
      <c r="K25" s="30"/>
      <c r="L25" s="1"/>
      <c r="M25" s="30">
        <v>7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38</v>
      </c>
      <c r="T25" s="1"/>
      <c r="U25" s="30"/>
      <c r="V25" s="1"/>
      <c r="W25" s="34">
        <f t="shared" si="0"/>
        <v>38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'[4]Rachel Montebello'!$S$26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'[4]Rachel Montebello'!$S$27</f>
        <v>19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19</v>
      </c>
      <c r="T27" s="1"/>
      <c r="U27" s="30">
        <v>19</v>
      </c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'[4]Rachel Montebello'!$S$28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'[4]Rachel Montebello'!$S$29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'[4]Rachel Montebello'!$S$30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'[4]Rachel Montebello'!$S$31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'[4]Rachel Montebello'!$S$32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'[4]Rachel Montebello'!$S$33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'[4]Rachel Montebello'!$S$34</f>
        <v>7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7</v>
      </c>
      <c r="T34" s="1"/>
      <c r="U34" s="30">
        <v>7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'[4]Rachel Montebello'!$S$35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'[4]Rachel Montebello'!$S$36</f>
        <v>33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33</v>
      </c>
      <c r="T36" s="1"/>
      <c r="U36" s="30">
        <v>32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'[4]Rachel Montebello'!$S$37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'[4]Rachel Montebello'!$S$38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'[4]Rachel Montebello'!$S$39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'[4]Rachel Montebello'!$S$40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'[4]Rachel Montebello'!$S$41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'[4]Rachel Montebello'!$S$42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'[4]Rachel Montebello'!$S$43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254</v>
      </c>
      <c r="H45" s="34"/>
      <c r="I45" s="35">
        <f>SUM(I22:I43)</f>
        <v>3</v>
      </c>
      <c r="J45" s="34"/>
      <c r="K45" s="35">
        <f>SUM(K23:K43)</f>
        <v>0</v>
      </c>
      <c r="L45" s="34"/>
      <c r="M45" s="35">
        <f>SUM(M23:M43)</f>
        <v>10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247</v>
      </c>
      <c r="T45" s="34"/>
      <c r="U45" s="35">
        <f>SUM(U22:U43)</f>
        <v>141</v>
      </c>
      <c r="V45" s="34"/>
      <c r="W45" s="35">
        <f>SUM(W22:W43)</f>
        <v>106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8">
      <selection activeCell="J25" sqref="J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8515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45</v>
      </c>
      <c r="C11" s="3"/>
      <c r="D11" s="3"/>
      <c r="E11" s="3"/>
      <c r="G11" s="1"/>
      <c r="H11" s="4" t="str">
        <f>Kriminal!H6</f>
        <v>Mejju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(Superjuri)'!$S$25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214</v>
      </c>
      <c r="E27" s="16"/>
      <c r="F27" s="1"/>
      <c r="G27" s="16">
        <f>'[4]Kriminal (Superjuri)'!$S$27</f>
        <v>0</v>
      </c>
      <c r="H27" s="1"/>
      <c r="I27" s="31"/>
      <c r="J27" s="1"/>
      <c r="K27" s="31"/>
      <c r="L27" s="1"/>
      <c r="M27" s="31"/>
      <c r="N27" s="1"/>
      <c r="O27" s="31">
        <v>16</v>
      </c>
      <c r="P27" s="1"/>
      <c r="Q27" s="31">
        <v>2</v>
      </c>
      <c r="R27" s="1"/>
      <c r="S27" s="34">
        <f aca="true" t="shared" si="0" ref="S27:S43">IF(ISNUMBER(G27),G27,0)+IF(ISNUMBER(I27),I27,0)-IF(ISNUMBER(M27),M27,0)+IF(ISNUMBER(O27),O27,0)-IF(ISNUMBER(Q27),Q27,0)+IF(ISNUMBER(K27),K27,0)</f>
        <v>14</v>
      </c>
      <c r="T27" s="1"/>
      <c r="U27" s="31">
        <v>2</v>
      </c>
      <c r="V27" s="1"/>
      <c r="W27" s="34">
        <f>IF(ISNUMBER(S27),S27,0)-IF(ISNUMBER(U27),U27,0)</f>
        <v>12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59</v>
      </c>
      <c r="E29" s="16"/>
      <c r="F29" s="1"/>
      <c r="G29" s="16">
        <f>'[4]Kriminal (Superjuri)'!$S$29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192</v>
      </c>
      <c r="E31" s="16"/>
      <c r="F31" s="1"/>
      <c r="G31" s="16">
        <f>'[4]Kriminal (Superjuri)'!$S$31</f>
        <v>54</v>
      </c>
      <c r="H31" s="1"/>
      <c r="I31" s="31">
        <v>1</v>
      </c>
      <c r="J31" s="1"/>
      <c r="K31" s="31"/>
      <c r="L31" s="1"/>
      <c r="M31" s="31"/>
      <c r="N31" s="1"/>
      <c r="O31" s="31">
        <v>1</v>
      </c>
      <c r="P31" s="1"/>
      <c r="Q31" s="31">
        <v>16</v>
      </c>
      <c r="R31" s="1"/>
      <c r="S31" s="34">
        <f t="shared" si="0"/>
        <v>40</v>
      </c>
      <c r="T31" s="1"/>
      <c r="U31" s="31">
        <v>7</v>
      </c>
      <c r="V31" s="1"/>
      <c r="W31" s="34">
        <f>IF(ISNUMBER(S31),S31,0)-IF(ISNUMBER(U31),U31,0)</f>
        <v>33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/>
      <c r="E33" s="16"/>
      <c r="F33" s="1"/>
      <c r="G33" s="16">
        <f>'[4]Kriminal (Superjuri)'!$S$33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177</v>
      </c>
      <c r="E35" s="16"/>
      <c r="F35" s="1"/>
      <c r="G35" s="16">
        <f>'[4]Kriminal (Superjuri)'!$S$35</f>
        <v>0</v>
      </c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16">
        <v>7</v>
      </c>
      <c r="D37" s="16" t="s">
        <v>206</v>
      </c>
      <c r="E37" s="16"/>
      <c r="F37" s="1"/>
      <c r="G37" s="16">
        <f>'[4]Kriminal (Superjuri)'!$S$37</f>
        <v>20</v>
      </c>
      <c r="H37" s="1"/>
      <c r="I37" s="31"/>
      <c r="J37" s="1"/>
      <c r="K37" s="31"/>
      <c r="L37" s="1"/>
      <c r="M37" s="31"/>
      <c r="N37" s="1"/>
      <c r="O37" s="31">
        <v>1</v>
      </c>
      <c r="P37" s="1"/>
      <c r="Q37" s="31"/>
      <c r="R37" s="1"/>
      <c r="S37" s="34">
        <f t="shared" si="0"/>
        <v>21</v>
      </c>
      <c r="T37" s="1"/>
      <c r="U37" s="31">
        <v>7</v>
      </c>
      <c r="V37" s="1"/>
      <c r="W37" s="34">
        <f>IF(ISNUMBER(S37),S37,0)-IF(ISNUMBER(U37),U37,0)</f>
        <v>14</v>
      </c>
      <c r="X37" s="17"/>
    </row>
    <row r="38" spans="2:24" ht="3.75" customHeight="1">
      <c r="B38" s="15"/>
      <c r="C38" s="1"/>
      <c r="D38" s="1"/>
      <c r="E38" s="1"/>
      <c r="F38" s="1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(Superjuri)'!$S$39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/>
      <c r="D41" s="16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/>
      <c r="D43" s="16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SUM(G25:G43)</f>
        <v>74</v>
      </c>
      <c r="H45" s="34"/>
      <c r="I45" s="35">
        <f>SUM(I25:I43)</f>
        <v>1</v>
      </c>
      <c r="J45" s="34"/>
      <c r="K45" s="35">
        <f>SUM(K25:K43)</f>
        <v>0</v>
      </c>
      <c r="L45" s="34"/>
      <c r="M45" s="35">
        <f>SUM(M25:M43)</f>
        <v>0</v>
      </c>
      <c r="N45" s="34"/>
      <c r="O45" s="35">
        <f>SUM(O25:O43)</f>
        <v>18</v>
      </c>
      <c r="P45" s="34"/>
      <c r="Q45" s="35">
        <f>SUM(Q25:Q43)</f>
        <v>18</v>
      </c>
      <c r="R45" s="34"/>
      <c r="S45" s="35">
        <f>SUM(S25:S43)</f>
        <v>75</v>
      </c>
      <c r="T45" s="34"/>
      <c r="U45" s="35">
        <f>SUM(U25:U43)</f>
        <v>16</v>
      </c>
      <c r="V45" s="34"/>
      <c r="W45" s="35">
        <f>SUM(W25:W43)</f>
        <v>59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J25" sqref="J25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45</v>
      </c>
      <c r="C11" s="3"/>
      <c r="D11" s="3"/>
      <c r="E11" s="3"/>
      <c r="G11" s="1"/>
      <c r="H11" s="4" t="str">
        <f>Kriminal!H6</f>
        <v>Mejju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31" t="s">
        <v>191</v>
      </c>
      <c r="D25" s="31"/>
      <c r="E25" s="16"/>
      <c r="F25" s="1"/>
      <c r="G25" s="16">
        <f>'[4]Kriminal (Appelli Superjuri)'!$S$25</f>
        <v>13</v>
      </c>
      <c r="H25" s="1"/>
      <c r="I25" s="31"/>
      <c r="J25" s="1"/>
      <c r="K25" s="31"/>
      <c r="L25" s="1"/>
      <c r="M25" s="31">
        <v>1</v>
      </c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12</v>
      </c>
      <c r="T25" s="1"/>
      <c r="U25" s="31">
        <v>3</v>
      </c>
      <c r="V25" s="1"/>
      <c r="W25" s="34">
        <f>IF(ISNUMBER(S25),S25,0)-IF(ISNUMBER(U25),U25,0)</f>
        <v>9</v>
      </c>
      <c r="X25" s="17"/>
    </row>
    <row r="26" spans="2:24" ht="3.75" customHeight="1">
      <c r="B26" s="15"/>
      <c r="C26" s="1"/>
      <c r="D26" s="1"/>
      <c r="E26" s="1"/>
      <c r="F26" s="1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31">
        <v>2</v>
      </c>
      <c r="D27" s="31"/>
      <c r="E27" s="16"/>
      <c r="F27" s="1"/>
      <c r="G27" s="16">
        <f>'[4]Kriminal (Appelli 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31"/>
      <c r="D29" s="31"/>
      <c r="E29" s="16"/>
      <c r="F29" s="1"/>
      <c r="G29" s="31"/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31"/>
      <c r="D31" s="31"/>
      <c r="E31" s="16"/>
      <c r="F31" s="1"/>
      <c r="G31" s="31"/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0</v>
      </c>
      <c r="T31" s="1"/>
      <c r="U31" s="31"/>
      <c r="V31" s="1"/>
      <c r="W31" s="34">
        <f>IF(ISNUMBER(S31),S31,0)-IF(ISNUMBER(U31),U31,0)</f>
        <v>0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31"/>
      <c r="D33" s="31"/>
      <c r="E33" s="16"/>
      <c r="F33" s="1"/>
      <c r="G33" s="31"/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31"/>
      <c r="D35" s="31"/>
      <c r="E35" s="16"/>
      <c r="F35" s="1"/>
      <c r="G35" s="31"/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1"/>
      <c r="D37" s="31"/>
      <c r="E37" s="16"/>
      <c r="F37" s="1"/>
      <c r="G37" s="31"/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31"/>
      <c r="D39" s="31"/>
      <c r="E39" s="16"/>
      <c r="F39" s="1"/>
      <c r="G39" s="31"/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31"/>
      <c r="D41" s="31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31"/>
      <c r="D43" s="31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13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12</v>
      </c>
      <c r="T45" s="34"/>
      <c r="U45" s="35">
        <f>SUM(U25:U43)</f>
        <v>3</v>
      </c>
      <c r="V45" s="34"/>
      <c r="W45" s="35">
        <f>SUM(W25:W43)</f>
        <v>9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A9" sqref="AA9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Mejju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169</v>
      </c>
      <c r="C9" s="67" t="s">
        <v>127</v>
      </c>
      <c r="D9" s="67" t="s">
        <v>144</v>
      </c>
      <c r="E9" s="67" t="s">
        <v>200</v>
      </c>
      <c r="F9" s="68" t="s">
        <v>184</v>
      </c>
      <c r="G9" s="68" t="s">
        <v>187</v>
      </c>
      <c r="H9" s="67" t="s">
        <v>68</v>
      </c>
      <c r="I9" s="67" t="s">
        <v>151</v>
      </c>
      <c r="J9" s="67" t="str">
        <f>'Introdotti(Mag-Malta)'!J9</f>
        <v>Nadine Lia</v>
      </c>
      <c r="K9" s="67" t="s">
        <v>203</v>
      </c>
      <c r="L9" s="67" t="s">
        <v>147</v>
      </c>
      <c r="M9" s="67" t="s">
        <v>172</v>
      </c>
      <c r="N9" s="67" t="s">
        <v>69</v>
      </c>
      <c r="O9" s="67" t="s">
        <v>152</v>
      </c>
      <c r="P9" s="67" t="s">
        <v>173</v>
      </c>
      <c r="Q9" s="67" t="s">
        <v>126</v>
      </c>
      <c r="R9" s="67" t="str">
        <f>'Introdotti(Mag-Malta)'!R9</f>
        <v>Victor George Axiaq</v>
      </c>
      <c r="S9" s="67"/>
      <c r="T9" s="67" t="s">
        <v>154</v>
      </c>
      <c r="U9" s="69" t="s">
        <v>161</v>
      </c>
      <c r="V9" s="69" t="s">
        <v>162</v>
      </c>
      <c r="W9" s="70" t="s">
        <v>181</v>
      </c>
      <c r="X9" s="121" t="s">
        <v>202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15</v>
      </c>
      <c r="C10" s="78">
        <f>SUMIF('Vella G.'!$D$23:$D$43,A10,'Vella G.'!$M$23:$M$43)</f>
        <v>0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1</v>
      </c>
      <c r="N10" s="78">
        <f>SUMIF('Clarke D.'!$D$23:$D$43,A10,'Clarke D.'!$M$23:$M$43)</f>
        <v>5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22</v>
      </c>
      <c r="U10" s="78">
        <f>SUMIF('Bugeja A.'!$D$23:$D$43,A10,'Bugeja A.'!$M$23:$M$43)</f>
        <v>0</v>
      </c>
      <c r="V10" s="78">
        <f>SUMIF('Galea C.'!$D$23:$D$43,A10,'Galea C.'!$M$23:$M$43)</f>
        <v>2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1</v>
      </c>
      <c r="Y10" s="123">
        <f aca="true" t="shared" si="0" ref="Y10:Y30">SUM(B10:X10)</f>
        <v>46</v>
      </c>
      <c r="Z10" s="81">
        <f aca="true" t="shared" si="1" ref="Z10:Z26">Y10/$Y$31</f>
        <v>0.04401913875598086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2</v>
      </c>
      <c r="C11" s="79">
        <f>SUMIF('Vella G.'!$D$23:$D$43,A11,'Vella G.'!$M$23:$M$43)</f>
        <v>3</v>
      </c>
      <c r="D11" s="79">
        <f>SUMIF('Depasquale F.'!$D$23:$D$43,A11,'Depasquale F.'!$M$23:$M$43)</f>
        <v>0</v>
      </c>
      <c r="E11" s="79">
        <f>SUMIF('Astrid-May Grima'!$D$23:$D$43,A11,'Astrid-May Grima'!$M$23:$M$43)</f>
        <v>0</v>
      </c>
      <c r="F11" s="79">
        <f>SUMIF('Farrugia Frendo C.'!$D$23:$D$43,A11,'Farrugia Frendo C.'!$M$23:$M$43)</f>
        <v>5</v>
      </c>
      <c r="G11" s="79">
        <f>SUMIF('Micallef Stafrace Y.'!$D$23:$D$43,A11,'Micallef Stafrace Y.'!$M$23:$M$43)</f>
        <v>2</v>
      </c>
      <c r="H11" s="79">
        <f>SUMIF('Demicoli A.'!$D$23:$D$43,A11,'Demicoli A.'!$M$23:$M$43)</f>
        <v>8</v>
      </c>
      <c r="I11" s="79">
        <f>SUMIF('Farrugia M.'!$D$23:$D$43,A11,'Farrugia M.'!$M$23:$M$43)</f>
        <v>3</v>
      </c>
      <c r="J11" s="79">
        <f>SUMIF('Nadine Lia'!$D$23:$D$43,A11,'Nadine Lia'!$M$23:$M$43)</f>
        <v>0</v>
      </c>
      <c r="K11" s="79">
        <f>SUMIF('Simone Grech'!$D$23:$D$43,A11,'Simone Grech'!$M$23:$M$43)</f>
        <v>4</v>
      </c>
      <c r="L11" s="79">
        <f>SUMIF('Camilleri N.'!$D$23:$D$43,A11,'Camilleri N.'!$M$23:$M$43)</f>
        <v>8</v>
      </c>
      <c r="M11" s="79">
        <f>SUMIF('J. Mifsud'!$D$23:$D$43,A11,'J. Mifsud'!$M$23:$M$43)</f>
        <v>7</v>
      </c>
      <c r="N11" s="79">
        <f>SUMIF('Clarke D.'!$D$23:$D$43,A11,'Clarke D.'!$M$23:$M$43)</f>
        <v>3</v>
      </c>
      <c r="O11" s="79">
        <f>SUMIF('Farrugia I.'!$D$23:$D$43,A11,'Farrugia I.'!$M$23:$M$43)</f>
        <v>4</v>
      </c>
      <c r="P11" s="79">
        <f>SUMIF('M. Vella'!$D$23:$D$43,A11,'M. Vella'!$M$23:$M$43)</f>
        <v>2</v>
      </c>
      <c r="Q11" s="79">
        <f>SUMIF('Stafrace Zammit C.'!$D$23:$D$43,A11,'Stafrace Zammit C.'!$M$23:$M$43)</f>
        <v>6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1</v>
      </c>
      <c r="U11" s="79">
        <f>SUMIF('Bugeja A.'!$D$23:$D$43,A11,'Bugeja A.'!$M$23:$M$43)</f>
        <v>0</v>
      </c>
      <c r="V11" s="79">
        <f>SUMIF('Galea C.'!$D$23:$D$43,A11,'Galea C.'!$M$23:$M$43)</f>
        <v>6</v>
      </c>
      <c r="W11" s="79">
        <f>SUMIF('Frendo Dimech D.'!$D$23:$D$43,A11,'Frendo Dimech D.'!$M$23:$M$43)</f>
        <v>4</v>
      </c>
      <c r="X11" s="79">
        <f>SUMIF('Rachel Montebello'!$D$23:$D$43,A11,'Rachel Montebello'!$M$23:$M$43)</f>
        <v>2</v>
      </c>
      <c r="Y11" s="124">
        <f t="shared" si="0"/>
        <v>70</v>
      </c>
      <c r="Z11" s="87">
        <f t="shared" si="1"/>
        <v>0.06698564593301436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0</v>
      </c>
      <c r="C12" s="79">
        <f>SUMIF('Vella G.'!$D$23:$D$43,A12,'Vella G.'!$M$23:$M$43)</f>
        <v>5</v>
      </c>
      <c r="D12" s="79">
        <f>SUMIF('Depasquale F.'!$D$23:$D$43,A12,'Depasquale F.'!$M$23:$M$43)</f>
        <v>0</v>
      </c>
      <c r="E12" s="79">
        <f>SUMIF('Astrid-May Grima'!$D$23:$D$43,A12,'Astrid-May Grima'!$M$23:$M$43)</f>
        <v>0</v>
      </c>
      <c r="F12" s="79">
        <f>SUMIF('Farrugia Frendo C.'!$D$23:$D$43,A12,'Farrugia Frendo C.'!$M$23:$M$43)</f>
        <v>0</v>
      </c>
      <c r="G12" s="79">
        <f>SUMIF('Micallef Stafrace Y.'!$D$23:$D$43,A12,'Micallef Stafrace Y.'!$M$23:$M$43)</f>
        <v>4</v>
      </c>
      <c r="H12" s="79">
        <f>SUMIF('Demicoli A.'!$D$23:$D$43,A12,'Demicoli A.'!$M$23:$M$43)</f>
        <v>1</v>
      </c>
      <c r="I12" s="79">
        <f>SUMIF('Farrugia M.'!$D$23:$D$43,A12,'Farrugia M.'!$M$23:$M$43)</f>
        <v>23</v>
      </c>
      <c r="J12" s="79">
        <f>SUMIF('Nadine Lia'!$D$23:$D$43,A12,'Nadine Lia'!$M$23:$M$43)</f>
        <v>0</v>
      </c>
      <c r="K12" s="79">
        <f>SUMIF('Simone Grech'!$D$23:$D$43,A12,'Simone Grech'!$M$23:$M$43)</f>
        <v>5</v>
      </c>
      <c r="L12" s="79">
        <f>SUMIF('Camilleri N.'!$D$23:$D$43,A12,'Camilleri N.'!$M$23:$M$43)</f>
        <v>6</v>
      </c>
      <c r="M12" s="79">
        <f>SUMIF('J. Mifsud'!$D$23:$D$43,A12,'J. Mifsud'!$M$23:$M$43)</f>
        <v>4</v>
      </c>
      <c r="N12" s="79">
        <f>SUMIF('Clarke D.'!$D$23:$D$43,A12,'Clarke D.'!$M$23:$M$43)</f>
        <v>2</v>
      </c>
      <c r="O12" s="79">
        <f>SUMIF('Farrugia I.'!$D$23:$D$43,A12,'Farrugia I.'!$M$23:$M$43)</f>
        <v>0</v>
      </c>
      <c r="P12" s="79">
        <f>SUMIF('M. Vella'!$D$23:$D$43,A12,'M. Vella'!$M$23:$M$43)</f>
        <v>2</v>
      </c>
      <c r="Q12" s="79">
        <f>SUMIF('Stafrace Zammit C.'!$D$23:$D$43,A12,'Stafrace Zammit C.'!$M$23:$M$43)</f>
        <v>7</v>
      </c>
      <c r="R12" s="79">
        <f>SUMIF('Victor George Axiaq'!$D$23:$D$43,A12,'Victor George Axiaq'!$M$23:$M$43)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1</v>
      </c>
      <c r="U12" s="79">
        <f>SUMIF('Bugeja A.'!$D$23:$D$43,A12,'Bugeja A.'!$M$23:$M$43)</f>
        <v>0</v>
      </c>
      <c r="V12" s="79">
        <f>SUMIF('Galea C.'!$D$23:$D$43,A12,'Galea C.'!$M$23:$M$43)</f>
        <v>7</v>
      </c>
      <c r="W12" s="79">
        <f>SUMIF('Frendo Dimech D.'!$D$23:$D$43,A12,'Frendo Dimech D.'!$M$23:$M$43)</f>
        <v>6</v>
      </c>
      <c r="X12" s="92">
        <f>SUMIF('Rachel Montebello'!$D$23:$D$43,A12,'Rachel Montebello'!$M$23:$M$43)</f>
        <v>7</v>
      </c>
      <c r="Y12" s="125">
        <f t="shared" si="0"/>
        <v>80</v>
      </c>
      <c r="Z12" s="95">
        <f t="shared" si="1"/>
        <v>0.07655502392344497</v>
      </c>
      <c r="AA12" s="96">
        <f>SUM(Y10:Y12)</f>
        <v>196</v>
      </c>
      <c r="AB12" s="97">
        <f>AA12/$Y$31</f>
        <v>0.1875598086124402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2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2</v>
      </c>
      <c r="Z13" s="81">
        <f t="shared" si="1"/>
        <v>0.0019138755980861245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192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192</v>
      </c>
      <c r="Z15" s="95">
        <f t="shared" si="1"/>
        <v>0.18373205741626794</v>
      </c>
      <c r="AA15" s="96">
        <f>SUM(Y13:Y15)</f>
        <v>194</v>
      </c>
      <c r="AB15" s="97">
        <f>AA15/$Y$31</f>
        <v>0.18564593301435406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8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8</v>
      </c>
      <c r="Z16" s="81">
        <f t="shared" si="1"/>
        <v>0.007655502392344498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76</v>
      </c>
      <c r="X17" s="79">
        <f>SUMIF('Rachel Montebello'!$D$23:$D$43,A17,'Rachel Montebello'!$M$23:$M$43)</f>
        <v>0</v>
      </c>
      <c r="Y17" s="124">
        <f t="shared" si="0"/>
        <v>76</v>
      </c>
      <c r="Z17" s="87">
        <f t="shared" si="1"/>
        <v>0.07272727272727272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0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12</v>
      </c>
      <c r="X18" s="79">
        <f>SUMIF('Rachel Montebello'!$D$23:$D$43,A18,'Rachel Montebello'!$M$23:$M$43)</f>
        <v>0</v>
      </c>
      <c r="Y18" s="124">
        <f t="shared" si="0"/>
        <v>12</v>
      </c>
      <c r="Z18" s="87">
        <f t="shared" si="1"/>
        <v>0.011483253588516746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3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3</v>
      </c>
      <c r="Z19" s="87">
        <f t="shared" si="1"/>
        <v>0.0028708133971291866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99</v>
      </c>
      <c r="AB20" s="97">
        <f>AA20/$Y$31</f>
        <v>0.09473684210526316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1</v>
      </c>
      <c r="G22" s="79">
        <f>SUMIF('Micallef Stafrace Y.'!$D$23:$D$43,A22,'Micallef Stafrace Y.'!$M$23:$M$43)</f>
        <v>36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2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39</v>
      </c>
      <c r="Z22" s="95">
        <f t="shared" si="1"/>
        <v>0.03732057416267943</v>
      </c>
      <c r="AA22" s="96">
        <f>SUM(Y21:Y22)</f>
        <v>39</v>
      </c>
      <c r="AB22" s="97">
        <f aca="true" t="shared" si="2" ref="AB22:AB30">AA22/$Y$31</f>
        <v>0.03732057416267943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133</v>
      </c>
      <c r="G23" s="99">
        <f>SUMIF('Micallef Stafrace Y.'!$D$23:$D$43,A23,'Micallef Stafrace Y.'!$M$23:$M$43)</f>
        <v>3</v>
      </c>
      <c r="H23" s="99">
        <f>SUMIF('Demicoli A.'!$D$23:$D$43,A23,'Demicoli A.'!$M$23:$M$43)</f>
        <v>94</v>
      </c>
      <c r="I23" s="99">
        <f>SUMIF('Farrugia M.'!$D$23:$D$43,A23,'Farrugia M.'!$M$23:$M$43)</f>
        <v>0</v>
      </c>
      <c r="J23" s="99">
        <f>SUMIF('Nadine Lia'!$D$23:$D$43,A23,'Nadine Lia'!$M$23:$M$43)</f>
        <v>0</v>
      </c>
      <c r="K23" s="99">
        <f>SUMIF('Simone Grech'!$D$23:$D$43,A23,'Simone Grech'!$M$23:$M$43)</f>
        <v>20</v>
      </c>
      <c r="L23" s="99">
        <f>SUMIF('Camilleri N.'!$D$23:$D$43,A23,'Camilleri N.'!$M$23:$M$43)</f>
        <v>0</v>
      </c>
      <c r="M23" s="99">
        <f>SUMIF('J. Mifsud'!$D$23:$D$43,A23,'J. Mifsud'!$M$23:$M$43)</f>
        <v>11</v>
      </c>
      <c r="N23" s="99">
        <f>SUMIF('Clarke D.'!$D$23:$D$43,A23,'Clarke D.'!$M$23:$M$43)</f>
        <v>1</v>
      </c>
      <c r="O23" s="99">
        <f>SUMIF('Farrugia I.'!$D$23:$D$43,A23,'Farrugia I.'!$M$23:$M$43)</f>
        <v>23</v>
      </c>
      <c r="P23" s="99">
        <f>SUMIF('M. Vella'!$D$23:$D$43,A23,'M. Vella'!$M$23:$M$43)</f>
        <v>0</v>
      </c>
      <c r="Q23" s="99">
        <f>SUMIF('Stafrace Zammit C.'!$D$23:$D$43,A23,'Stafrace Zammit C.'!$M$23:$M$43)</f>
        <v>51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57</v>
      </c>
      <c r="W23" s="99">
        <f>SUMIF('Frendo Dimech D.'!$D$23:$D$43,A23,'Frendo Dimech D.'!$M$23:$M$43)</f>
        <v>20</v>
      </c>
      <c r="X23" s="99">
        <f>SUMIF('Rachel Montebello'!$D$23:$D$43,A23,'Rachel Montebello'!$M$23:$M$43)</f>
        <v>0</v>
      </c>
      <c r="Y23" s="123">
        <f t="shared" si="0"/>
        <v>413</v>
      </c>
      <c r="Z23" s="101">
        <f t="shared" si="1"/>
        <v>0.3952153110047847</v>
      </c>
      <c r="AA23" s="102">
        <f aca="true" t="shared" si="3" ref="AA23:AA30">SUM(Y23)</f>
        <v>413</v>
      </c>
      <c r="AB23" s="103">
        <f t="shared" si="2"/>
        <v>0.3952153110047847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2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2</v>
      </c>
      <c r="Z24" s="101">
        <f t="shared" si="1"/>
        <v>0.0019138755980861245</v>
      </c>
      <c r="AA24" s="102">
        <f t="shared" si="3"/>
        <v>2</v>
      </c>
      <c r="AB24" s="103">
        <f t="shared" si="2"/>
        <v>0.0019138755980861245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12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12</v>
      </c>
      <c r="Z25" s="101">
        <f t="shared" si="1"/>
        <v>0.011483253588516746</v>
      </c>
      <c r="AA25" s="102">
        <f t="shared" si="3"/>
        <v>12</v>
      </c>
      <c r="AB25" s="103">
        <f t="shared" si="2"/>
        <v>0.011483253588516746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71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71</v>
      </c>
      <c r="Z26" s="101">
        <f t="shared" si="1"/>
        <v>0.06794258373205742</v>
      </c>
      <c r="AA26" s="102">
        <f t="shared" si="3"/>
        <v>71</v>
      </c>
      <c r="AB26" s="103">
        <f t="shared" si="2"/>
        <v>0.06794258373205742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3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4</v>
      </c>
      <c r="X27" s="99">
        <f>SUMIF('Rachel Montebello'!$D$23:$D$43,A27,'Rachel Montebello'!$M$23:$M$43)</f>
        <v>0</v>
      </c>
      <c r="Y27" s="126">
        <f t="shared" si="0"/>
        <v>7</v>
      </c>
      <c r="Z27" s="101">
        <f>Y27/$Y$31</f>
        <v>0.0066985645933014355</v>
      </c>
      <c r="AA27" s="102">
        <f t="shared" si="3"/>
        <v>7</v>
      </c>
      <c r="AB27" s="103">
        <f t="shared" si="2"/>
        <v>0.0066985645933014355</v>
      </c>
    </row>
    <row r="28" spans="1:28" ht="15.75" customHeight="1">
      <c r="A28" s="104" t="s">
        <v>130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132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12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12</v>
      </c>
      <c r="Z30" s="101">
        <f>Y30/$Y$31</f>
        <v>0.011483253588516746</v>
      </c>
      <c r="AA30" s="102">
        <f t="shared" si="3"/>
        <v>12</v>
      </c>
      <c r="AB30" s="103">
        <f t="shared" si="2"/>
        <v>0.011483253588516746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17</v>
      </c>
      <c r="C31" s="111">
        <f t="shared" si="4"/>
        <v>8</v>
      </c>
      <c r="D31" s="111">
        <f t="shared" si="4"/>
        <v>0</v>
      </c>
      <c r="E31" s="111">
        <f t="shared" si="4"/>
        <v>86</v>
      </c>
      <c r="F31" s="111">
        <f t="shared" si="4"/>
        <v>139</v>
      </c>
      <c r="G31" s="111">
        <f t="shared" si="4"/>
        <v>239</v>
      </c>
      <c r="H31" s="111">
        <f t="shared" si="4"/>
        <v>103</v>
      </c>
      <c r="I31" s="111">
        <f t="shared" si="4"/>
        <v>26</v>
      </c>
      <c r="J31" s="111">
        <f t="shared" si="4"/>
        <v>0</v>
      </c>
      <c r="K31" s="111">
        <f t="shared" si="4"/>
        <v>31</v>
      </c>
      <c r="L31" s="111">
        <f t="shared" si="4"/>
        <v>14</v>
      </c>
      <c r="M31" s="111">
        <f t="shared" si="4"/>
        <v>23</v>
      </c>
      <c r="N31" s="111">
        <f t="shared" si="4"/>
        <v>11</v>
      </c>
      <c r="O31" s="111">
        <f t="shared" si="4"/>
        <v>41</v>
      </c>
      <c r="P31" s="111">
        <f t="shared" si="4"/>
        <v>4</v>
      </c>
      <c r="Q31" s="111">
        <f t="shared" si="4"/>
        <v>75</v>
      </c>
      <c r="R31" s="111">
        <f t="shared" si="4"/>
        <v>0</v>
      </c>
      <c r="S31" s="111">
        <f t="shared" si="4"/>
        <v>0</v>
      </c>
      <c r="T31" s="111">
        <f aca="true" t="shared" si="5" ref="T31:Y31">SUM(T10:T30)</f>
        <v>24</v>
      </c>
      <c r="U31" s="111">
        <f t="shared" si="5"/>
        <v>0</v>
      </c>
      <c r="V31" s="111">
        <f t="shared" si="5"/>
        <v>72</v>
      </c>
      <c r="W31" s="111">
        <f t="shared" si="5"/>
        <v>122</v>
      </c>
      <c r="X31" s="111">
        <f t="shared" si="5"/>
        <v>10</v>
      </c>
      <c r="Y31" s="112">
        <f t="shared" si="5"/>
        <v>1045</v>
      </c>
      <c r="Z31" s="113"/>
      <c r="AA31" s="114"/>
      <c r="AB31" s="115"/>
    </row>
    <row r="32" spans="2:28" ht="13.5" customHeight="1" thickBot="1">
      <c r="B32" s="117">
        <f>B31/Y31</f>
        <v>0.016267942583732056</v>
      </c>
      <c r="C32" s="118">
        <f>C31/Y31</f>
        <v>0.007655502392344498</v>
      </c>
      <c r="D32" s="118">
        <f>D31/Y31</f>
        <v>0</v>
      </c>
      <c r="E32" s="118">
        <f>E31/Y31</f>
        <v>0.08229665071770335</v>
      </c>
      <c r="F32" s="118">
        <f>F31/Y31</f>
        <v>0.13301435406698564</v>
      </c>
      <c r="G32" s="118">
        <f>G31/Y31</f>
        <v>0.22870813397129186</v>
      </c>
      <c r="H32" s="118">
        <f>H31/Y31</f>
        <v>0.09856459330143541</v>
      </c>
      <c r="I32" s="118">
        <f>I31/Y31</f>
        <v>0.024880382775119617</v>
      </c>
      <c r="J32" s="118">
        <f>J31/Y31</f>
        <v>0</v>
      </c>
      <c r="K32" s="118">
        <f>K31/Y31</f>
        <v>0.02966507177033493</v>
      </c>
      <c r="L32" s="118">
        <f>L31/Y31</f>
        <v>0.013397129186602871</v>
      </c>
      <c r="M32" s="118">
        <f>M31/Y31</f>
        <v>0.02200956937799043</v>
      </c>
      <c r="N32" s="118">
        <f>N31/Y31</f>
        <v>0.010526315789473684</v>
      </c>
      <c r="O32" s="118">
        <f>O31/Y31</f>
        <v>0.03923444976076555</v>
      </c>
      <c r="P32" s="118">
        <f>P31/Y31</f>
        <v>0.003827751196172249</v>
      </c>
      <c r="Q32" s="118">
        <f>Q31/Y31</f>
        <v>0.07177033492822966</v>
      </c>
      <c r="R32" s="118">
        <f>R31/Y31</f>
        <v>0</v>
      </c>
      <c r="S32" s="118">
        <f>S31/Y31</f>
        <v>0</v>
      </c>
      <c r="T32" s="118">
        <f>T31/Y31</f>
        <v>0.022966507177033493</v>
      </c>
      <c r="U32" s="118">
        <f>U31/Y31</f>
        <v>0</v>
      </c>
      <c r="V32" s="118">
        <f>V31/Y31</f>
        <v>0.06889952153110047</v>
      </c>
      <c r="W32" s="118">
        <f>W31/Y31</f>
        <v>0.11674641148325358</v>
      </c>
      <c r="X32" s="119">
        <f>X31/Y31</f>
        <v>0.009569377990430622</v>
      </c>
      <c r="Y32" s="11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J25" sqref="J25"/>
    </sheetView>
  </sheetViews>
  <sheetFormatPr defaultColWidth="9.140625" defaultRowHeight="12.75"/>
  <cols>
    <col min="1" max="1" width="3.7109375" style="2" customWidth="1"/>
    <col min="2" max="2" width="1.57421875" style="2" customWidth="1"/>
    <col min="3" max="3" width="2.8515625" style="2" customWidth="1"/>
    <col min="4" max="5" width="10.57421875" style="2" customWidth="1"/>
    <col min="6" max="6" width="1.5742187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28515625" style="2" customWidth="1"/>
    <col min="11" max="11" width="5.57421875" style="2" customWidth="1"/>
    <col min="12" max="12" width="1.28515625" style="2" customWidth="1"/>
    <col min="13" max="13" width="5.57421875" style="2" customWidth="1"/>
    <col min="14" max="14" width="1.28515625" style="2" customWidth="1"/>
    <col min="15" max="15" width="5.57421875" style="2" customWidth="1"/>
    <col min="16" max="16" width="1.710937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57421875" style="2" customWidth="1"/>
    <col min="22" max="22" width="1.7109375" style="2" customWidth="1"/>
    <col min="23" max="23" width="5.57421875" style="2" customWidth="1"/>
    <col min="24" max="24" width="1.7109375" style="2" customWidth="1"/>
    <col min="25" max="16384" width="9.140625" style="2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45</v>
      </c>
      <c r="C11" s="3"/>
      <c r="D11" s="3"/>
      <c r="E11" s="3"/>
      <c r="G11" s="1"/>
      <c r="H11" s="4" t="str">
        <f>Kriminal!H6</f>
        <v>Mejju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(Appelli Inferjuri)'!$S$25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178</v>
      </c>
      <c r="E27" s="16"/>
      <c r="F27" s="1"/>
      <c r="G27" s="16">
        <f>'[4]Kriminal (Appelli Inferjuri)'!$S$27</f>
        <v>547</v>
      </c>
      <c r="H27" s="1"/>
      <c r="I27" s="31">
        <v>16</v>
      </c>
      <c r="J27" s="1"/>
      <c r="K27" s="31"/>
      <c r="L27" s="1"/>
      <c r="M27" s="31">
        <v>4</v>
      </c>
      <c r="N27" s="1"/>
      <c r="O27" s="31"/>
      <c r="P27" s="1"/>
      <c r="Q27" s="31">
        <v>150</v>
      </c>
      <c r="R27" s="1"/>
      <c r="S27" s="34">
        <f aca="true" t="shared" si="0" ref="S27:S43">IF(ISNUMBER(G27),G27,0)+IF(ISNUMBER(I27),I27,0)-IF(ISNUMBER(M27),M27,0)+IF(ISNUMBER(O27),O27,0)-IF(ISNUMBER(Q27),Q27,0)+IF(ISNUMBER(K27),K27,0)</f>
        <v>409</v>
      </c>
      <c r="T27" s="1"/>
      <c r="U27" s="31"/>
      <c r="V27" s="1"/>
      <c r="W27" s="34">
        <f>IF(ISNUMBER(S27),S27,0)-IF(ISNUMBER(U27),U27,0)</f>
        <v>409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/>
      <c r="E29" s="16"/>
      <c r="F29" s="1"/>
      <c r="G29" s="16">
        <f>'[4]Kriminal (Appelli Inferjuri)'!$S$29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204</v>
      </c>
      <c r="E31" s="16"/>
      <c r="F31" s="1"/>
      <c r="G31" s="16">
        <f>'[4]Kriminal (Appelli Inferjuri)'!$S$31</f>
        <v>229</v>
      </c>
      <c r="H31" s="1"/>
      <c r="I31" s="31">
        <v>16</v>
      </c>
      <c r="J31" s="1"/>
      <c r="K31" s="31"/>
      <c r="L31" s="1"/>
      <c r="M31" s="31">
        <v>32</v>
      </c>
      <c r="N31" s="1"/>
      <c r="O31" s="31"/>
      <c r="P31" s="1"/>
      <c r="Q31" s="31">
        <v>50</v>
      </c>
      <c r="R31" s="1"/>
      <c r="S31" s="34">
        <f t="shared" si="0"/>
        <v>163</v>
      </c>
      <c r="T31" s="1"/>
      <c r="U31" s="31"/>
      <c r="V31" s="1"/>
      <c r="W31" s="34">
        <f>IF(ISNUMBER(S31),S31,0)-IF(ISNUMBER(U31),U31,0)</f>
        <v>163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 t="s">
        <v>214</v>
      </c>
      <c r="E33" s="16"/>
      <c r="F33" s="1"/>
      <c r="G33" s="16">
        <f>'[4]Kriminal (Appelli Inferjuri)'!$S$33</f>
        <v>0</v>
      </c>
      <c r="H33" s="1"/>
      <c r="I33" s="31">
        <v>3</v>
      </c>
      <c r="J33" s="1"/>
      <c r="K33" s="31"/>
      <c r="L33" s="1"/>
      <c r="M33" s="31"/>
      <c r="N33" s="1"/>
      <c r="O33" s="31">
        <v>200</v>
      </c>
      <c r="P33" s="1"/>
      <c r="Q33" s="31"/>
      <c r="R33" s="1"/>
      <c r="S33" s="34">
        <f t="shared" si="0"/>
        <v>203</v>
      </c>
      <c r="T33" s="1"/>
      <c r="U33" s="31"/>
      <c r="V33" s="1"/>
      <c r="W33" s="34">
        <f>IF(ISNUMBER(S33),S33,0)-IF(ISNUMBER(U33),U33,0)</f>
        <v>203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177</v>
      </c>
      <c r="E35" s="16"/>
      <c r="F35" s="1"/>
      <c r="G35" s="16">
        <f>'[4]Kriminal (Appelli Inferjuri)'!$S$35</f>
        <v>170</v>
      </c>
      <c r="H35" s="1"/>
      <c r="I35" s="31"/>
      <c r="J35" s="1"/>
      <c r="K35" s="31"/>
      <c r="L35" s="1"/>
      <c r="M35" s="31">
        <v>25</v>
      </c>
      <c r="N35" s="1"/>
      <c r="O35" s="31"/>
      <c r="P35" s="1"/>
      <c r="Q35" s="31"/>
      <c r="R35" s="1"/>
      <c r="S35" s="34">
        <f t="shared" si="0"/>
        <v>145</v>
      </c>
      <c r="T35" s="1"/>
      <c r="U35" s="31"/>
      <c r="V35" s="1"/>
      <c r="W35" s="34">
        <f>IF(ISNUMBER(S35),S35,0)-IF(ISNUMBER(U35),U35,0)</f>
        <v>145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6">
        <v>7</v>
      </c>
      <c r="D37" s="36"/>
      <c r="E37" s="36"/>
      <c r="F37" s="1"/>
      <c r="G37" s="31">
        <f>'[4]Kriminal (Appelli Inferjuri)'!$S$37</f>
        <v>0</v>
      </c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(Appelli Inferjuri)'!$S$39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>
        <v>9</v>
      </c>
      <c r="D41" s="16" t="s">
        <v>189</v>
      </c>
      <c r="E41" s="16"/>
      <c r="F41" s="1"/>
      <c r="G41" s="31">
        <f>'[4]Kriminal (Appelli Inferjuri)'!$S$41</f>
        <v>18</v>
      </c>
      <c r="H41" s="1"/>
      <c r="I41" s="31">
        <v>1</v>
      </c>
      <c r="J41" s="1"/>
      <c r="K41" s="31"/>
      <c r="L41" s="1"/>
      <c r="M41" s="31">
        <v>7</v>
      </c>
      <c r="N41" s="1"/>
      <c r="O41" s="31"/>
      <c r="P41" s="1"/>
      <c r="Q41" s="31"/>
      <c r="R41" s="1"/>
      <c r="S41" s="34">
        <f t="shared" si="0"/>
        <v>12</v>
      </c>
      <c r="T41" s="1"/>
      <c r="U41" s="31"/>
      <c r="V41" s="1"/>
      <c r="W41" s="34">
        <f>IF(ISNUMBER(S41),S41,0)-IF(ISNUMBER(U41),U41,0)</f>
        <v>12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>
        <v>10</v>
      </c>
      <c r="D43" s="16"/>
      <c r="E43" s="16"/>
      <c r="F43" s="1"/>
      <c r="G43" s="31">
        <f>'[4]Kriminal (Appelli Inferjuri)'!$S$43</f>
        <v>0</v>
      </c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964</v>
      </c>
      <c r="H45" s="34"/>
      <c r="I45" s="35">
        <f>SUM(I25:I43)</f>
        <v>36</v>
      </c>
      <c r="J45" s="34"/>
      <c r="K45" s="35">
        <f>SUM(K25:K43)</f>
        <v>0</v>
      </c>
      <c r="L45" s="34"/>
      <c r="M45" s="35">
        <f>SUM(M25:M43)</f>
        <v>68</v>
      </c>
      <c r="N45" s="34"/>
      <c r="O45" s="35">
        <f>SUM(O25:O43)</f>
        <v>200</v>
      </c>
      <c r="P45" s="34"/>
      <c r="Q45" s="35">
        <f>SUM(Q25:Q43)</f>
        <v>200</v>
      </c>
      <c r="R45" s="34"/>
      <c r="S45" s="35">
        <f>SUM(S25:S43)</f>
        <v>932</v>
      </c>
      <c r="T45" s="34"/>
      <c r="U45" s="35">
        <f>SUM(U25:U43)</f>
        <v>0</v>
      </c>
      <c r="V45" s="34"/>
      <c r="W45" s="35">
        <f>SUM(W25:W43)</f>
        <v>932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A9" sqref="AA9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Mejju 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169</v>
      </c>
      <c r="C9" s="67" t="s">
        <v>127</v>
      </c>
      <c r="D9" s="67" t="s">
        <v>144</v>
      </c>
      <c r="E9" s="67" t="s">
        <v>200</v>
      </c>
      <c r="F9" s="68" t="s">
        <v>184</v>
      </c>
      <c r="G9" s="68" t="s">
        <v>187</v>
      </c>
      <c r="H9" s="67" t="s">
        <v>68</v>
      </c>
      <c r="I9" s="67" t="s">
        <v>151</v>
      </c>
      <c r="J9" s="67" t="str">
        <f>'Introdotti(Mag-Malta)'!J9</f>
        <v>Nadine Lia</v>
      </c>
      <c r="K9" s="67" t="s">
        <v>203</v>
      </c>
      <c r="L9" s="67" t="s">
        <v>147</v>
      </c>
      <c r="M9" s="67" t="s">
        <v>172</v>
      </c>
      <c r="N9" s="67" t="s">
        <v>69</v>
      </c>
      <c r="O9" s="67" t="s">
        <v>152</v>
      </c>
      <c r="P9" s="67" t="s">
        <v>173</v>
      </c>
      <c r="Q9" s="67" t="s">
        <v>126</v>
      </c>
      <c r="R9" s="67" t="str">
        <f>'Introdotti(Mag-Malta)'!R9</f>
        <v>Victor George Axiaq</v>
      </c>
      <c r="S9" s="67"/>
      <c r="T9" s="67" t="s">
        <v>154</v>
      </c>
      <c r="U9" s="69" t="s">
        <v>161</v>
      </c>
      <c r="V9" s="69" t="s">
        <v>162</v>
      </c>
      <c r="W9" s="70" t="s">
        <v>181</v>
      </c>
      <c r="X9" s="71" t="s">
        <v>202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164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SUMIF('Nadine Lia'!$D$23:$D$43,A10,'Nadine Lia'!$S$23:$S$43)</f>
        <v>19</v>
      </c>
      <c r="K10" s="78">
        <f>SUMIF('Simone Grech'!$D$23:$D$43,A10,'Simone Grech'!$S$23:$S$43)</f>
        <v>0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53</v>
      </c>
      <c r="O10" s="78">
        <f>SUMIF('Farrugia I.'!$D$23:$D$43,A10,'Farrugia I.'!$S$23:$S$43)</f>
        <v>0</v>
      </c>
      <c r="P10" s="78">
        <f>SUMIF('M. Vella'!$D$23:$D$43,A10,'M. Vella'!$S$23:$S$43)</f>
        <v>0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0</v>
      </c>
      <c r="S10" s="78">
        <f>SUMIF('mag. 3'!$D$23:$D$43,A10,'mag. 3'!$S$23:$S$43)</f>
        <v>0</v>
      </c>
      <c r="T10" s="78">
        <f>SUMIF('Galea Sciberras N.'!$D$23:$D$43,A10,'Galea Sciberras N.'!$S$23:$S$43)</f>
        <v>835</v>
      </c>
      <c r="U10" s="78">
        <f>SUMIF('Bugeja A.'!$D$23:$D$43,A10,'Bugeja A.'!$S$23:$S$43)</f>
        <v>0</v>
      </c>
      <c r="V10" s="78">
        <f>SUMIF('Galea C.'!$D$23:$D$43,A10,'Galea C.'!$S$23:$S$43)</f>
        <v>2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0</v>
      </c>
      <c r="Y10" s="80">
        <f aca="true" t="shared" si="0" ref="Y10:Y30">SUM(B10:X10)</f>
        <v>1073</v>
      </c>
      <c r="Z10" s="81">
        <f aca="true" t="shared" si="1" ref="Z10:Z26">Y10/$Y$31</f>
        <v>0.09509039347749025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80</v>
      </c>
      <c r="C11" s="79">
        <f>SUMIF('Vella G.'!$D$23:$D$43,A11,'Vella G.'!$S$23:$S$43)</f>
        <v>38</v>
      </c>
      <c r="D11" s="79">
        <f>SUMIF('Depasquale F.'!$D$23:$D$43,A11,'Depasquale F.'!$S$23:$S$43)</f>
        <v>0</v>
      </c>
      <c r="E11" s="79">
        <f>SUMIF('Astrid-May Grima'!$D$23:$D$43,A11,'Astrid-May Grima'!$S$23:$S$43)</f>
        <v>85</v>
      </c>
      <c r="F11" s="79">
        <f>SUMIF('Farrugia Frendo C.'!$D$23:$D$43,A11,'Farrugia Frendo C.'!$S$23:$S$43)</f>
        <v>156</v>
      </c>
      <c r="G11" s="79">
        <f>SUMIF('Micallef Stafrace Y.'!$D$23:$D$43,A11,'Micallef Stafrace Y.'!$S$23:$S$43)</f>
        <v>93</v>
      </c>
      <c r="H11" s="79">
        <f>SUMIF('Demicoli A.'!$D$23:$D$43,A11,'Demicoli A.'!$S$23:$S$43)</f>
        <v>139</v>
      </c>
      <c r="I11" s="79">
        <f>SUMIF('Farrugia M.'!$D$23:$D$43,A11,'Farrugia M.'!$S$23:$S$43)</f>
        <v>129</v>
      </c>
      <c r="J11" s="79">
        <f>SUMIF('Nadine Lia'!$D$23:$D$43,A11,'Nadine Lia'!$S$23:$S$43)</f>
        <v>104</v>
      </c>
      <c r="K11" s="79">
        <f>SUMIF('Simone Grech'!$D$23:$D$43,A11,'Simone Grech'!$S$23:$S$43)</f>
        <v>64</v>
      </c>
      <c r="L11" s="79">
        <f>SUMIF('Camilleri N.'!$D$23:$D$43,A11,'Camilleri N.'!$S$23:$S$43)</f>
        <v>227</v>
      </c>
      <c r="M11" s="79">
        <f>SUMIF('J. Mifsud'!$D$23:$D$43,A11,'J. Mifsud'!$S$23:$S$43)</f>
        <v>68</v>
      </c>
      <c r="N11" s="79">
        <f>SUMIF('Clarke D.'!$D$23:$D$43,A11,'Clarke D.'!$S$23:$S$43)</f>
        <v>108</v>
      </c>
      <c r="O11" s="79">
        <f>SUMIF('Farrugia I.'!$D$23:$D$43,A11,'Farrugia I.'!$S$23:$S$43)</f>
        <v>109</v>
      </c>
      <c r="P11" s="79">
        <f>SUMIF('M. Vella'!$D$23:$D$43,A11,'M. Vella'!$S$23:$S$43)</f>
        <v>77</v>
      </c>
      <c r="Q11" s="79">
        <f>SUMIF('Stafrace Zammit C.'!$D$23:$D$43,A11,'Stafrace Zammit C.'!$S$23:$S$43)</f>
        <v>293</v>
      </c>
      <c r="R11" s="79">
        <f>SUMIF('Victor George Axiaq'!$D$23:$D$43,A11,'Victor George Axiaq'!$S$23:$S$43)</f>
        <v>33</v>
      </c>
      <c r="S11" s="79">
        <f>SUMIF('mag. 3'!$D$23:$D$43,A11,'mag. 3'!$S$23:$S$43)</f>
        <v>0</v>
      </c>
      <c r="T11" s="79">
        <f>SUMIF('Galea Sciberras N.'!$D$23:$D$43,A11,'Galea Sciberras N.'!$S$23:$S$43)</f>
        <v>16</v>
      </c>
      <c r="U11" s="79">
        <f>SUMIF('Bugeja A.'!$D$23:$D$43,A11,'Bugeja A.'!$S$23:$S$43)</f>
        <v>0</v>
      </c>
      <c r="V11" s="79">
        <f>SUMIF('Galea C.'!$D$23:$D$43,A11,'Galea C.'!$S$23:$S$43)</f>
        <v>14</v>
      </c>
      <c r="W11" s="79">
        <f>SUMIF('Frendo Dimech D.'!$D$23:$D$43,A11,'Frendo Dimech D.'!$S$23:$S$43)</f>
        <v>97</v>
      </c>
      <c r="X11" s="79">
        <f>SUMIF('Rachel Montebello'!$D$23:$D$43,A11,'Rachel Montebello'!$S$23:$S$43)</f>
        <v>150</v>
      </c>
      <c r="Y11" s="86">
        <f t="shared" si="0"/>
        <v>2080</v>
      </c>
      <c r="Z11" s="87">
        <f t="shared" si="1"/>
        <v>0.18433179723502305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67</v>
      </c>
      <c r="C12" s="92">
        <f>SUMIF('Vella G.'!$D$23:$D$43,A12,'Vella G.'!$S$23:$S$43)</f>
        <v>171</v>
      </c>
      <c r="D12" s="92">
        <f>SUMIF('Depasquale F.'!$D$23:$D$43,A12,'Depasquale F.'!$S$23:$S$43)</f>
        <v>0</v>
      </c>
      <c r="E12" s="92">
        <f>SUMIF('Astrid-May Grima'!$D$23:$D$43,A12,'Astrid-May Grima'!$S$23:$S$43)</f>
        <v>79</v>
      </c>
      <c r="F12" s="92">
        <f>SUMIF('Farrugia Frendo C.'!$D$23:$D$43,A12,'Farrugia Frendo C.'!$S$23:$S$43)</f>
        <v>37</v>
      </c>
      <c r="G12" s="92">
        <f>SUMIF('Micallef Stafrace Y.'!$D$23:$D$43,A12,'Micallef Stafrace Y.'!$S$23:$S$43)</f>
        <v>26</v>
      </c>
      <c r="H12" s="92">
        <f>SUMIF('Demicoli A.'!$D$23:$D$43,A12,'Demicoli A.'!$S$23:$S$43)</f>
        <v>35</v>
      </c>
      <c r="I12" s="92">
        <f>SUMIF('Farrugia M.'!$D$23:$D$43,A12,'Farrugia M.'!$S$23:$S$43)</f>
        <v>257</v>
      </c>
      <c r="J12" s="92">
        <f>SUMIF('Nadine Lia'!$D$23:$D$43,A12,'Nadine Lia'!$S$23:$S$43)</f>
        <v>138</v>
      </c>
      <c r="K12" s="92">
        <f>SUMIF('Simone Grech'!$D$23:$D$43,A12,'Simone Grech'!$S$23:$S$43)</f>
        <v>122</v>
      </c>
      <c r="L12" s="92">
        <f>SUMIF('Camilleri N.'!$D$23:$D$43,A12,'Camilleri N.'!$S$23:$S$43)</f>
        <v>12</v>
      </c>
      <c r="M12" s="92">
        <f>SUMIF('J. Mifsud'!$D$23:$D$43,A12,'J. Mifsud'!$S$23:$S$43)</f>
        <v>46</v>
      </c>
      <c r="N12" s="92">
        <f>SUMIF('Clarke D.'!$D$23:$D$43,A12,'Clarke D.'!$S$23:$S$43)</f>
        <v>212</v>
      </c>
      <c r="O12" s="92">
        <f>SUMIF('Farrugia I.'!$D$23:$D$43,A12,'Farrugia I.'!$S$23:$S$43)</f>
        <v>119</v>
      </c>
      <c r="P12" s="92">
        <f>SUMIF('M. Vella'!$D$23:$D$43,A12,'M. Vella'!$S$23:$S$43)</f>
        <v>90</v>
      </c>
      <c r="Q12" s="92">
        <f>SUMIF('Stafrace Zammit C.'!$D$23:$D$43,A12,'Stafrace Zammit C.'!$S$23:$S$43)</f>
        <v>123</v>
      </c>
      <c r="R12" s="92">
        <f>SUMIF('Victor George Axiaq'!$D$23:$D$43,A12,'Victor George Axiaq'!$S$23:$S$43)</f>
        <v>26</v>
      </c>
      <c r="S12" s="92">
        <f>SUMIF('mag. 3'!$D$23:$D$43,A12,'mag. 3'!$S$23:$S$43)</f>
        <v>0</v>
      </c>
      <c r="T12" s="92">
        <f>SUMIF('Galea Sciberras N.'!$D$23:$D$43,A12,'Galea Sciberras N.'!$S$23:$S$43)</f>
        <v>116</v>
      </c>
      <c r="U12" s="92">
        <f>SUMIF('Bugeja A.'!$D$23:$D$43,A12,'Bugeja A.'!$S$23:$S$43)</f>
        <v>0</v>
      </c>
      <c r="V12" s="92">
        <f>SUMIF('Galea C.'!$D$23:$D$43,A12,'Galea C.'!$S$23:$S$43)</f>
        <v>38</v>
      </c>
      <c r="W12" s="92">
        <f>SUMIF('Frendo Dimech D.'!$D$23:$D$43,A12,'Frendo Dimech D.'!$S$23:$S$43)</f>
        <v>11</v>
      </c>
      <c r="X12" s="93">
        <f>SUMIF('Rachel Montebello'!$D$23:$D$43,A12,'Rachel Montebello'!$S$23:$S$43)</f>
        <v>38</v>
      </c>
      <c r="Y12" s="94">
        <f t="shared" si="0"/>
        <v>1763</v>
      </c>
      <c r="Z12" s="95">
        <f t="shared" si="1"/>
        <v>0.1562389223679546</v>
      </c>
      <c r="AA12" s="96">
        <f>SUM(Y10:Y12)</f>
        <v>4916</v>
      </c>
      <c r="AB12" s="97">
        <f>AA12/$Y$31</f>
        <v>0.4356611130804679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52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57</v>
      </c>
      <c r="Z13" s="81">
        <f t="shared" si="1"/>
        <v>0.0050514002126905355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0.001683800070896845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1307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1347</v>
      </c>
      <c r="Z15" s="95">
        <f t="shared" si="1"/>
        <v>0.11937256292095001</v>
      </c>
      <c r="AA15" s="96">
        <f>SUM(Y13:Y15)</f>
        <v>1423</v>
      </c>
      <c r="AB15" s="97">
        <f>AA15/$Y$31</f>
        <v>0.1261077632045374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51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51</v>
      </c>
      <c r="Z16" s="81">
        <f t="shared" si="1"/>
        <v>0.004519673874512584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0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11</v>
      </c>
      <c r="X17" s="79">
        <f>SUMIF('Rachel Montebello'!$D$23:$D$43,A17,'Rachel Montebello'!$S$23:$S$43)</f>
        <v>0</v>
      </c>
      <c r="Y17" s="86">
        <f t="shared" si="0"/>
        <v>11</v>
      </c>
      <c r="Z17" s="87">
        <f t="shared" si="1"/>
        <v>0.0009748316199929103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0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0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28</v>
      </c>
      <c r="X18" s="79">
        <f>SUMIF('Rachel Montebello'!$D$23:$D$43,A18,'Rachel Montebello'!$S$23:$S$43)</f>
        <v>0</v>
      </c>
      <c r="Y18" s="86">
        <f t="shared" si="0"/>
        <v>40</v>
      </c>
      <c r="Z18" s="87">
        <f t="shared" si="1"/>
        <v>0.003544842254519674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61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62</v>
      </c>
      <c r="Z19" s="87">
        <f t="shared" si="1"/>
        <v>0.005494505494505495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7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7</v>
      </c>
      <c r="Z20" s="95">
        <f t="shared" si="1"/>
        <v>0.0006203473945409429</v>
      </c>
      <c r="AA20" s="96">
        <f>SUM(Y16:Y20)</f>
        <v>171</v>
      </c>
      <c r="AB20" s="97">
        <f>AA20/$Y$31</f>
        <v>0.015154200638071606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64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187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258</v>
      </c>
      <c r="Z21" s="81">
        <f t="shared" si="1"/>
        <v>0.022864232541651895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18</v>
      </c>
      <c r="G22" s="92">
        <f>SUMIF('Micallef Stafrace Y.'!$D$23:$D$43,A22,'Micallef Stafrace Y.'!$S$23:$S$43)</f>
        <v>224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54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14</v>
      </c>
      <c r="Q22" s="92">
        <f>SUMIF('Stafrace Zammit C.'!$D$23:$D$43,A22,'Stafrace Zammit C.'!$S$23:$S$43)</f>
        <v>34</v>
      </c>
      <c r="R22" s="92">
        <f>SUMIF('Victor George Axiaq'!$D$23:$D$43,A22,'Victor George Axiaq'!$S$23:$S$43)</f>
        <v>0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344</v>
      </c>
      <c r="Z22" s="95">
        <f t="shared" si="1"/>
        <v>0.030485643388869197</v>
      </c>
      <c r="AA22" s="96">
        <f>SUM(Y21:Y22)</f>
        <v>602</v>
      </c>
      <c r="AB22" s="97">
        <f aca="true" t="shared" si="2" ref="AB22:AB30">AA22/$Y$31</f>
        <v>0.05334987593052109</v>
      </c>
    </row>
    <row r="23" spans="1:28" ht="15.75" customHeight="1">
      <c r="A23" s="76" t="s">
        <v>20</v>
      </c>
      <c r="B23" s="98">
        <f>SUMIF('J. Demicoli'!$D$23:$D$43,A23,'J. Demicoli'!$S$23:$S$43)</f>
        <v>29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717</v>
      </c>
      <c r="G23" s="99">
        <f>SUMIF('Micallef Stafrace Y.'!$D$23:$D$43,A23,'Micallef Stafrace Y.'!$S$23:$S$43)</f>
        <v>45</v>
      </c>
      <c r="H23" s="99">
        <f>SUMIF('Demicoli A.'!$D$23:$D$43,A23,'Demicoli A.'!$S$23:$S$43)</f>
        <v>322</v>
      </c>
      <c r="I23" s="99">
        <f>SUMIF('Farrugia M.'!$D$23:$D$43,A23,'Farrugia M.'!$S$23:$S$43)</f>
        <v>0</v>
      </c>
      <c r="J23" s="99">
        <f>SUMIF('Nadine Lia'!$D$23:$D$43,A23,'Nadine Lia'!$S$23:$S$43)</f>
        <v>637</v>
      </c>
      <c r="K23" s="99">
        <f>SUMIF('Simone Grech'!$D$23:$D$43,A23,'Simone Grech'!$S$23:$S$43)</f>
        <v>280</v>
      </c>
      <c r="L23" s="99">
        <f>SUMIF('Camilleri N.'!$D$23:$D$43,A23,'Camilleri N.'!$S$23:$S$43)</f>
        <v>0</v>
      </c>
      <c r="M23" s="99">
        <f>SUMIF('J. Mifsud'!$D$23:$D$43,A23,'J. Mifsud'!$S$23:$S$43)</f>
        <v>44</v>
      </c>
      <c r="N23" s="99">
        <f>SUMIF('Clarke D.'!$D$23:$D$43,A23,'Clarke D.'!$S$23:$S$43)</f>
        <v>2</v>
      </c>
      <c r="O23" s="99">
        <f>SUMIF('Farrugia I.'!$D$23:$D$43,A23,'Farrugia I.'!$S$23:$S$43)</f>
        <v>244</v>
      </c>
      <c r="P23" s="99">
        <f>SUMIF('M. Vella'!$D$23:$D$43,A23,'M. Vella'!$S$23:$S$43)</f>
        <v>40</v>
      </c>
      <c r="Q23" s="99">
        <f>SUMIF('Stafrace Zammit C.'!$D$23:$D$43,A23,'Stafrace Zammit C.'!$S$23:$S$43)</f>
        <v>494</v>
      </c>
      <c r="R23" s="99">
        <f>SUMIF('Victor George Axiaq'!$D$23:$D$43,A23,'Victor George Axiaq'!$S$23:$S$43)</f>
        <v>1</v>
      </c>
      <c r="S23" s="99">
        <f>SUMIF('mag. 3'!$D$23:$D$43,A23,'mag. 3'!$S$23:$S$43)</f>
        <v>0</v>
      </c>
      <c r="T23" s="99">
        <f>SUMIF('Galea Sciberras N.'!$D$23:$D$43,A23,'Galea Sciberras N.'!$S$23:$S$43)</f>
        <v>43</v>
      </c>
      <c r="U23" s="99">
        <f>SUMIF('Bugeja A.'!$D$23:$D$43,A23,'Bugeja A.'!$S$23:$S$43)</f>
        <v>0</v>
      </c>
      <c r="V23" s="99">
        <f>SUMIF('Galea C.'!$D$23:$D$43,A23,'Galea C.'!$S$23:$S$43)</f>
        <v>131</v>
      </c>
      <c r="W23" s="99">
        <f>SUMIF('Frendo Dimech D.'!$D$23:$D$43,A23,'Frendo Dimech D.'!$S$23:$S$43)</f>
        <v>23</v>
      </c>
      <c r="X23" s="100">
        <f>SUMIF('Rachel Montebello'!$D$23:$D$43,A23,'Rachel Montebello'!$S$23:$S$43)</f>
        <v>33</v>
      </c>
      <c r="Y23" s="80">
        <f t="shared" si="0"/>
        <v>3085</v>
      </c>
      <c r="Z23" s="101">
        <f t="shared" si="1"/>
        <v>0.27339595887982987</v>
      </c>
      <c r="AA23" s="102">
        <f aca="true" t="shared" si="3" ref="AA23:AA30">SUM(Y23)</f>
        <v>3085</v>
      </c>
      <c r="AB23" s="103">
        <f t="shared" si="2"/>
        <v>0.27339595887982987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14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15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29</v>
      </c>
      <c r="Z24" s="101">
        <f t="shared" si="1"/>
        <v>0.0025700106345267638</v>
      </c>
      <c r="AA24" s="102">
        <f t="shared" si="3"/>
        <v>29</v>
      </c>
      <c r="AB24" s="103">
        <f t="shared" si="2"/>
        <v>0.0025700106345267638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55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56</v>
      </c>
      <c r="Z25" s="101">
        <f t="shared" si="1"/>
        <v>0.004962779156327543</v>
      </c>
      <c r="AA25" s="102">
        <f t="shared" si="3"/>
        <v>56</v>
      </c>
      <c r="AB25" s="103">
        <f t="shared" si="2"/>
        <v>0.004962779156327543</v>
      </c>
    </row>
    <row r="26" spans="1:28" ht="15.75" customHeight="1">
      <c r="A26" s="76" t="s">
        <v>64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354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1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355</v>
      </c>
      <c r="Z26" s="101">
        <f t="shared" si="1"/>
        <v>0.03146047500886211</v>
      </c>
      <c r="AA26" s="102">
        <f t="shared" si="3"/>
        <v>355</v>
      </c>
      <c r="AB26" s="103">
        <f t="shared" si="2"/>
        <v>0.03146047500886211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5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5</v>
      </c>
      <c r="W27" s="99">
        <f>SUMIF('Frendo Dimech D.'!$D$23:$D$43,A27,'Frendo Dimech D.'!$S$23:$S$43)</f>
        <v>2</v>
      </c>
      <c r="X27" s="100">
        <f>SUMIF('Rachel Montebello'!$D$23:$D$43,A27,'Rachel Montebello'!$S$23:$S$43)</f>
        <v>0</v>
      </c>
      <c r="Y27" s="105">
        <f t="shared" si="0"/>
        <v>12</v>
      </c>
      <c r="Z27" s="101">
        <f>Y27/$Y$31</f>
        <v>0.0010634526763559022</v>
      </c>
      <c r="AA27" s="102">
        <f t="shared" si="3"/>
        <v>12</v>
      </c>
      <c r="AB27" s="103">
        <f t="shared" si="2"/>
        <v>0.0010634526763559022</v>
      </c>
    </row>
    <row r="28" spans="1:28" ht="15.75" customHeight="1">
      <c r="A28" s="104" t="s">
        <v>130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8.862105636299185E-05</v>
      </c>
      <c r="AA29" s="102">
        <f t="shared" si="3"/>
        <v>1</v>
      </c>
      <c r="AB29" s="103">
        <f t="shared" si="2"/>
        <v>8.862105636299185E-05</v>
      </c>
    </row>
    <row r="30" spans="1:28" ht="15.75" customHeight="1" thickBot="1">
      <c r="A30" s="107" t="s">
        <v>132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48</v>
      </c>
      <c r="O30" s="78">
        <f>SUMIF('Farrugia I.'!$D$23:$D$44,A30,'Farrugia I.'!$S$23:$S$44)</f>
        <v>583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634</v>
      </c>
      <c r="Z30" s="101">
        <f>Y30/$Y$31</f>
        <v>0.05618574973413683</v>
      </c>
      <c r="AA30" s="102">
        <f t="shared" si="3"/>
        <v>634</v>
      </c>
      <c r="AB30" s="103">
        <f t="shared" si="2"/>
        <v>0.05618574973413683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340</v>
      </c>
      <c r="C31" s="111">
        <f t="shared" si="4"/>
        <v>209</v>
      </c>
      <c r="D31" s="111">
        <f t="shared" si="4"/>
        <v>0</v>
      </c>
      <c r="E31" s="111">
        <f t="shared" si="4"/>
        <v>634</v>
      </c>
      <c r="F31" s="111">
        <f t="shared" si="4"/>
        <v>928</v>
      </c>
      <c r="G31" s="111">
        <f t="shared" si="4"/>
        <v>1709</v>
      </c>
      <c r="H31" s="111">
        <f t="shared" si="4"/>
        <v>497</v>
      </c>
      <c r="I31" s="111">
        <f t="shared" si="4"/>
        <v>386</v>
      </c>
      <c r="J31" s="111">
        <f t="shared" si="4"/>
        <v>905</v>
      </c>
      <c r="K31" s="111">
        <f t="shared" si="4"/>
        <v>520</v>
      </c>
      <c r="L31" s="111">
        <f t="shared" si="4"/>
        <v>239</v>
      </c>
      <c r="M31" s="111">
        <f t="shared" si="4"/>
        <v>158</v>
      </c>
      <c r="N31" s="111">
        <f t="shared" si="4"/>
        <v>478</v>
      </c>
      <c r="O31" s="111">
        <f t="shared" si="4"/>
        <v>1107</v>
      </c>
      <c r="P31" s="111">
        <f t="shared" si="4"/>
        <v>298</v>
      </c>
      <c r="Q31" s="111">
        <f t="shared" si="4"/>
        <v>1002</v>
      </c>
      <c r="R31" s="111">
        <f t="shared" si="4"/>
        <v>247</v>
      </c>
      <c r="S31" s="111">
        <f t="shared" si="4"/>
        <v>0</v>
      </c>
      <c r="T31" s="111">
        <f t="shared" si="4"/>
        <v>1010</v>
      </c>
      <c r="U31" s="111">
        <f t="shared" si="4"/>
        <v>0</v>
      </c>
      <c r="V31" s="111">
        <f t="shared" si="4"/>
        <v>190</v>
      </c>
      <c r="W31" s="111">
        <f t="shared" si="4"/>
        <v>180</v>
      </c>
      <c r="X31" s="111">
        <f>SUM(X10:X30)</f>
        <v>247</v>
      </c>
      <c r="Y31" s="112">
        <f t="shared" si="4"/>
        <v>11284</v>
      </c>
      <c r="Z31" s="113"/>
      <c r="AA31" s="114"/>
      <c r="AB31" s="115"/>
    </row>
    <row r="32" spans="2:28" ht="13.5" customHeight="1" thickBot="1">
      <c r="B32" s="117">
        <f>B31/Y31</f>
        <v>0.03013115916341723</v>
      </c>
      <c r="C32" s="118">
        <f>C31/Y31</f>
        <v>0.018521800779865295</v>
      </c>
      <c r="D32" s="118">
        <f>D31/Y31</f>
        <v>0</v>
      </c>
      <c r="E32" s="118">
        <f>E31/Y31</f>
        <v>0.05618574973413683</v>
      </c>
      <c r="F32" s="118">
        <f>F31/Y31</f>
        <v>0.08224034030485644</v>
      </c>
      <c r="G32" s="118">
        <f>G31/Y31</f>
        <v>0.15145338532435307</v>
      </c>
      <c r="H32" s="118">
        <f>H31/Y31</f>
        <v>0.04404466501240695</v>
      </c>
      <c r="I32" s="118">
        <f>I31/Y31</f>
        <v>0.03420772775611485</v>
      </c>
      <c r="J32" s="118">
        <f>J31/Y31</f>
        <v>0.08020205600850762</v>
      </c>
      <c r="K32" s="118">
        <f>K31/Y31</f>
        <v>0.04608294930875576</v>
      </c>
      <c r="L32" s="118">
        <f>L31/Y31</f>
        <v>0.021180432470755052</v>
      </c>
      <c r="M32" s="118">
        <f>M31/Y31</f>
        <v>0.014002126905352711</v>
      </c>
      <c r="N32" s="118">
        <f>N31/Y31</f>
        <v>0.042360864941510104</v>
      </c>
      <c r="O32" s="118">
        <f>O31/Y31</f>
        <v>0.09810350939383197</v>
      </c>
      <c r="P32" s="118">
        <f>P31/Y31</f>
        <v>0.02640907479617157</v>
      </c>
      <c r="Q32" s="118">
        <f>Q31/Y31</f>
        <v>0.08879829847571782</v>
      </c>
      <c r="R32" s="118">
        <f>R31/Y31</f>
        <v>0.021889400921658985</v>
      </c>
      <c r="S32" s="118">
        <f>S31/Y31</f>
        <v>0</v>
      </c>
      <c r="T32" s="118">
        <f>T31/Y31</f>
        <v>0.08950726692662177</v>
      </c>
      <c r="U32" s="118">
        <f>U31/Y31</f>
        <v>0</v>
      </c>
      <c r="V32" s="118">
        <f>V31/Y31</f>
        <v>0.016838000708968452</v>
      </c>
      <c r="W32" s="118">
        <f>W31/Y31</f>
        <v>0.015951790145338533</v>
      </c>
      <c r="X32" s="119">
        <f>X31/Y31</f>
        <v>0.021889400921658985</v>
      </c>
      <c r="Y32" s="113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140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140625" style="2" customWidth="1"/>
    <col min="24" max="24" width="1.71093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Demicoli'!$S$23</f>
        <v>174</v>
      </c>
      <c r="H23" s="1"/>
      <c r="I23" s="29">
        <v>5</v>
      </c>
      <c r="J23" s="1"/>
      <c r="K23" s="29"/>
      <c r="L23" s="1"/>
      <c r="M23" s="29">
        <v>15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164</v>
      </c>
      <c r="T23" s="1"/>
      <c r="U23" s="29"/>
      <c r="V23" s="1"/>
      <c r="W23" s="34">
        <f>IF(ISNUMBER(S23),S23,0)-IF(ISNUMBER(U23),U23,0)</f>
        <v>164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'[4]J. Demicoli'!$S$24</f>
        <v>82</v>
      </c>
      <c r="H24" s="1"/>
      <c r="I24" s="30"/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80</v>
      </c>
      <c r="T24" s="1"/>
      <c r="U24" s="30"/>
      <c r="V24" s="1"/>
      <c r="W24" s="34">
        <f aca="true" t="shared" si="0" ref="W24:W39">IF(ISNUMBER(S24),S24,0)-IF(ISNUMBER(U24),U24,0)</f>
        <v>80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'[4]J. Demicoli'!$S$25</f>
        <v>63</v>
      </c>
      <c r="H25" s="1"/>
      <c r="I25" s="30">
        <v>4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>IF(ISNUMBER(G25),G25,0)+IF(ISNUMBER(I25),I25,0)-IF(ISNUMBER(M25),M25,0)+IF(ISNUMBER(O25),O25,0)-IF(ISNUMBER(Q25),Q25,0)+IF(ISNUMBER(K25),K25,0)</f>
        <v>67</v>
      </c>
      <c r="T25" s="1"/>
      <c r="U25" s="30"/>
      <c r="V25" s="1"/>
      <c r="W25" s="34">
        <f t="shared" si="0"/>
        <v>67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Demicoli'!$S$26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'[4]J. Demicoli'!$S$27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>IF(ISNUMBER(G27),G27,0)+IF(ISNUMBER(I27),I27,0)-IF(ISNUMBER(M27),M27,0)+IF(ISNUMBER(O27),O27,0)-IF(ISNUMBER(Q27),Q27,0)+IF(ISNUMBER(K27),K27,0)</f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Demicoli'!$S$28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aca="true" t="shared" si="1" ref="S28:S41">IF(ISNUMBER(G28),G28,0)+IF(ISNUMBER(I28),I28,0)-IF(ISNUMBER(M28),M28,0)+IF(ISNUMBER(O28),O28,0)-IF(ISNUMBER(Q28),Q28,0)+IF(ISNUMBER(K28),K28,0)</f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Demicoli'!$S$29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Demicoli'!$S$30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Demicoli'!$S$31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Demicoli'!$S$32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Demicoli'!$S$33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Demicoli'!$S$34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Demicoli'!$S$35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Demicoli'!$S$36</f>
        <v>29</v>
      </c>
      <c r="H36" s="1"/>
      <c r="I36" s="30">
        <v>0</v>
      </c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29</v>
      </c>
      <c r="T36" s="1"/>
      <c r="U36" s="30"/>
      <c r="V36" s="1"/>
      <c r="W36" s="34">
        <f>IF(ISNUMBER(S36),S36,0)-IF(ISNUMBER(U36),U36,0)</f>
        <v>29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'[4]J. Demicoli'!$S$37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'[4]J. Demicoli'!$S$38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'[4]J. Demicoli'!$S$39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'[4]J. Demicoli'!$S$40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'[4]J. Demicoli'!$S$41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'[4]J. Demicoli'!$S$42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'[4]J. Demicoli'!$S$43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348</v>
      </c>
      <c r="H45" s="34"/>
      <c r="I45" s="35">
        <f>SUM(I23:I43)</f>
        <v>9</v>
      </c>
      <c r="J45" s="34"/>
      <c r="K45" s="35">
        <f>SUM(K23:K43)</f>
        <v>0</v>
      </c>
      <c r="L45" s="34"/>
      <c r="M45" s="35">
        <f>SUM(M23:M43)</f>
        <v>17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340</v>
      </c>
      <c r="T45" s="34"/>
      <c r="U45" s="35">
        <f>SUM(U23:U43)</f>
        <v>0</v>
      </c>
      <c r="V45" s="34"/>
      <c r="W45" s="35">
        <f>SUM(W23:W43)</f>
        <v>340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7.7109375" style="2" bestFit="1" customWidth="1"/>
    <col min="10" max="10" width="1.28515625" style="2" customWidth="1"/>
    <col min="11" max="11" width="8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5.5742187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'[4]Vella G.'!$S$23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'[4]Vella G.'!$S$24</f>
        <v>38</v>
      </c>
      <c r="H24" s="1"/>
      <c r="I24" s="30">
        <v>3</v>
      </c>
      <c r="J24" s="1"/>
      <c r="K24" s="30"/>
      <c r="L24" s="1"/>
      <c r="M24" s="30">
        <v>3</v>
      </c>
      <c r="N24" s="1"/>
      <c r="O24" s="30">
        <v>1</v>
      </c>
      <c r="P24" s="1"/>
      <c r="Q24" s="30">
        <v>1</v>
      </c>
      <c r="R24" s="1"/>
      <c r="S24" s="34">
        <f>IF(ISNUMBER(G24),G24,0)+IF(ISNUMBER(I24),I24,0)-IF(ISNUMBER(M24),M24,0)+IF(ISNUMBER(O24),O24,0)-IF(ISNUMBER(Q24),Q24,0)+IF(ISNUMBER(K24),K24,0)</f>
        <v>38</v>
      </c>
      <c r="T24" s="1"/>
      <c r="U24" s="30">
        <v>1</v>
      </c>
      <c r="V24" s="1"/>
      <c r="W24" s="34">
        <f aca="true" t="shared" si="0" ref="W24:W39">IF(ISNUMBER(S24),S24,0)-IF(ISNUMBER(U24),U24,0)</f>
        <v>37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G.'!$S$25</f>
        <v>175</v>
      </c>
      <c r="H25" s="1"/>
      <c r="I25" s="30">
        <v>1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171</v>
      </c>
      <c r="T25" s="1"/>
      <c r="U25" s="30"/>
      <c r="V25" s="1"/>
      <c r="W25" s="34">
        <f t="shared" si="0"/>
        <v>171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'[4]Vella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'[4]Vella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'[4]Vella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'[4]Vella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'[4]Vella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'[4]Vella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'[4]Vella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'[4]Vella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'[4]Vella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'[4]Vella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'[4]Vella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'[4]Vella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'[4]Vella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'[4]Vella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'[4]Vella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213</v>
      </c>
      <c r="H45" s="34"/>
      <c r="I45" s="35">
        <f>SUM(I23:I43)</f>
        <v>4</v>
      </c>
      <c r="J45" s="34"/>
      <c r="K45" s="35">
        <f>SUM(K23:K43)</f>
        <v>0</v>
      </c>
      <c r="L45" s="34"/>
      <c r="M45" s="35">
        <f>SUM(M23:M43)</f>
        <v>8</v>
      </c>
      <c r="N45" s="34"/>
      <c r="O45" s="35">
        <f>SUM(O23:O43)</f>
        <v>1</v>
      </c>
      <c r="P45" s="34"/>
      <c r="Q45" s="35">
        <f>SUM(Q23:Q43)</f>
        <v>1</v>
      </c>
      <c r="R45" s="34"/>
      <c r="S45" s="35">
        <f>SUM(S23:S43)</f>
        <v>209</v>
      </c>
      <c r="T45" s="34"/>
      <c r="U45" s="35">
        <f>SUM(U23:U43)</f>
        <v>1</v>
      </c>
      <c r="V45" s="34"/>
      <c r="W45" s="35">
        <f>SUM(W23:W43)</f>
        <v>208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57421875" style="2" customWidth="1"/>
    <col min="10" max="10" width="1.28515625" style="2" customWidth="1"/>
    <col min="11" max="11" width="7.140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7.281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8515625" style="2" customWidth="1"/>
    <col min="22" max="22" width="1.1484375" style="2" customWidth="1"/>
    <col min="23" max="23" width="6.00390625" style="2" customWidth="1"/>
    <col min="24" max="24" width="1.8515625" style="2" customWidth="1"/>
    <col min="25" max="27" width="9.140625" style="2" customWidth="1"/>
    <col min="28" max="28" width="10.28125" style="2" customWidth="1"/>
    <col min="29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'[4]Depasquale F.'!$S$23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'[4]Depasquale F.'!$S$24</f>
        <v>33</v>
      </c>
      <c r="H24" s="1"/>
      <c r="I24" s="30"/>
      <c r="J24" s="1"/>
      <c r="K24" s="30"/>
      <c r="L24" s="1"/>
      <c r="M24" s="30"/>
      <c r="N24" s="1"/>
      <c r="O24" s="30"/>
      <c r="P24" s="1"/>
      <c r="Q24" s="30">
        <v>33</v>
      </c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43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 t="s">
        <v>207</v>
      </c>
      <c r="G25" s="38">
        <f>'[4]Depasquale F.'!$S$25</f>
        <v>26</v>
      </c>
      <c r="H25" s="1"/>
      <c r="I25" s="30"/>
      <c r="J25" s="1"/>
      <c r="K25" s="30"/>
      <c r="L25" s="1"/>
      <c r="M25" s="30"/>
      <c r="N25" s="1"/>
      <c r="O25" s="30"/>
      <c r="P25" s="1"/>
      <c r="Q25" s="30">
        <v>26</v>
      </c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'[4]Depasquale F.'!$S$26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'[4]Depasquale F.'!$S$27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'[4]Depasquale F.'!$S$28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'[4]Depasquale F.'!$S$29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'[4]Depasquale F.'!$S$30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'[4]Depasquale F.'!$S$31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'[4]Depasquale F.'!$S$32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'[4]Depasquale F.'!$S$33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 t="s">
        <v>207</v>
      </c>
      <c r="G34" s="38">
        <f>'[4]Depasquale F.'!$S$34</f>
        <v>187</v>
      </c>
      <c r="H34" s="1"/>
      <c r="I34" s="30"/>
      <c r="J34" s="1"/>
      <c r="K34" s="30"/>
      <c r="L34" s="1"/>
      <c r="M34" s="30"/>
      <c r="N34" s="1"/>
      <c r="O34" s="30"/>
      <c r="P34" s="1"/>
      <c r="Q34" s="30">
        <v>187</v>
      </c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'[4]Depasquale F.'!$S$35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'[4]Depasquale F.'!$S$36</f>
        <v>1</v>
      </c>
      <c r="H36" s="1"/>
      <c r="I36" s="30"/>
      <c r="J36" s="1"/>
      <c r="K36" s="30"/>
      <c r="L36" s="1"/>
      <c r="M36" s="30"/>
      <c r="N36" s="1"/>
      <c r="O36" s="30"/>
      <c r="P36" s="1"/>
      <c r="Q36" s="30">
        <v>1</v>
      </c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'[4]Depasquale F.'!$S$37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'[4]Depasquale F.'!$S$38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 t="shared" si="0"/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'[4]Depasquale F.'!$S$39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'[4]Depasquale F.'!$S$40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 t="shared" si="0"/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'[4]Depasquale F.'!$S$41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 t="shared" si="0"/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'[4]Depasquale F.'!$S$42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 t="shared" si="0"/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'[4]Depasquale F.'!$S$43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 t="shared" si="0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SUM(G22:G43)</f>
        <v>247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247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C49" s="2" t="s">
        <v>208</v>
      </c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2.0039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6.7109375" style="2" customWidth="1"/>
    <col min="18" max="18" width="1.1484375" style="2" customWidth="1"/>
    <col min="19" max="19" width="7.28125" style="2" customWidth="1"/>
    <col min="20" max="20" width="0.85546875" style="2" customWidth="1"/>
    <col min="21" max="21" width="5.57421875" style="2" bestFit="1" customWidth="1"/>
    <col min="22" max="22" width="1.7109375" style="2" customWidth="1"/>
    <col min="23" max="23" width="8.00390625" style="2" customWidth="1"/>
    <col min="24" max="24" width="1.28515625" style="2" customWidth="1"/>
    <col min="25" max="16384" width="9.140625" style="2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'[4]Astrid-May Grima'!$S$23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'[4]Astrid-May Grima'!$S$24</f>
        <v>79</v>
      </c>
      <c r="H24" s="1"/>
      <c r="I24" s="30"/>
      <c r="J24" s="1"/>
      <c r="K24" s="30"/>
      <c r="L24" s="1"/>
      <c r="M24" s="30"/>
      <c r="N24" s="1"/>
      <c r="O24" s="30">
        <v>6</v>
      </c>
      <c r="P24" s="1"/>
      <c r="Q24" s="30"/>
      <c r="R24" s="1"/>
      <c r="S24" s="34">
        <f>IF(ISNUMBER(G24),G24,0)+IF(ISNUMBER(I24),I24,0)-IF(ISNUMBER(M24),M24,0)+IF(ISNUMBER(O24),O24,0)-IF(ISNUMBER(Q24),Q24,0)+IF(ISNUMBER(K24),K24,0)</f>
        <v>85</v>
      </c>
      <c r="T24" s="1"/>
      <c r="U24" s="30">
        <v>1</v>
      </c>
      <c r="V24" s="1"/>
      <c r="W24" s="34">
        <f aca="true" t="shared" si="0" ref="W24:W39">IF(ISNUMBER(S24),S24,0)-IF(ISNUMBER(U24),U24,0)</f>
        <v>84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'[4]Astrid-May Grima'!$S$25</f>
        <v>77</v>
      </c>
      <c r="H25" s="1"/>
      <c r="I25" s="30">
        <v>2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79</v>
      </c>
      <c r="T25" s="1"/>
      <c r="U25" s="30"/>
      <c r="V25" s="1"/>
      <c r="W25" s="34">
        <f t="shared" si="0"/>
        <v>79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'[4]Astrid-May Grima'!$S$26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'[4]Astrid-May Grima'!$S$27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'[4]Astrid-May Grima'!$S$28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'[4]Astrid-May Grima'!$S$29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'[4]Astrid-May Grima'!$S$30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'[4]Astrid-May Grima'!$S$31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'[4]Astrid-May Grima'!$S$32</f>
        <v>64</v>
      </c>
      <c r="H32" s="1"/>
      <c r="I32" s="30"/>
      <c r="J32" s="1"/>
      <c r="K32" s="30"/>
      <c r="L32" s="1"/>
      <c r="M32" s="30">
        <v>3</v>
      </c>
      <c r="N32" s="1"/>
      <c r="O32" s="30"/>
      <c r="P32" s="1"/>
      <c r="Q32" s="30"/>
      <c r="R32" s="1"/>
      <c r="S32" s="34">
        <f t="shared" si="1"/>
        <v>61</v>
      </c>
      <c r="T32" s="1"/>
      <c r="U32" s="30"/>
      <c r="V32" s="1"/>
      <c r="W32" s="34">
        <f t="shared" si="0"/>
        <v>61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'[4]Astrid-May Grima'!$S$33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'[4]Astrid-May Grima'!$S$34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'[4]Astrid-May Grima'!$S$35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'[4]Astrid-May Grima'!$S$36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'[4]Astrid-May Grima'!$S$37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'[4]Astrid-May Grima'!$S$38</f>
        <v>63</v>
      </c>
      <c r="H38" s="1"/>
      <c r="I38" s="30">
        <v>4</v>
      </c>
      <c r="J38" s="1"/>
      <c r="K38" s="30"/>
      <c r="L38" s="1"/>
      <c r="M38" s="30">
        <v>12</v>
      </c>
      <c r="N38" s="1"/>
      <c r="O38" s="30"/>
      <c r="P38" s="1"/>
      <c r="Q38" s="30"/>
      <c r="R38" s="1"/>
      <c r="S38" s="34">
        <f t="shared" si="1"/>
        <v>55</v>
      </c>
      <c r="T38" s="1"/>
      <c r="U38" s="30"/>
      <c r="V38" s="1"/>
      <c r="W38" s="34">
        <f>IF(ISNUMBER(S38),S38,0)-IF(ISNUMBER(U38),U38,0)</f>
        <v>55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'[4]Astrid-May Grima'!$S$39</f>
        <v>367</v>
      </c>
      <c r="H39" s="1"/>
      <c r="I39" s="30">
        <v>58</v>
      </c>
      <c r="J39" s="1"/>
      <c r="K39" s="30"/>
      <c r="L39" s="1"/>
      <c r="M39" s="30">
        <v>71</v>
      </c>
      <c r="N39" s="1"/>
      <c r="O39" s="30"/>
      <c r="P39" s="1"/>
      <c r="Q39" s="30"/>
      <c r="R39" s="1"/>
      <c r="S39" s="34">
        <f t="shared" si="1"/>
        <v>354</v>
      </c>
      <c r="T39" s="1"/>
      <c r="U39" s="30"/>
      <c r="V39" s="1"/>
      <c r="W39" s="34">
        <f t="shared" si="0"/>
        <v>354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'[4]Astrid-May Grima'!$S$40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'[4]Astrid-May Grima'!$S$41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'[4]Astrid-May Grima'!$S$42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'[4]Astrid-May Grima'!$S$43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650</v>
      </c>
      <c r="H45" s="34"/>
      <c r="I45" s="35">
        <f>SUM(I22:I43)</f>
        <v>64</v>
      </c>
      <c r="J45" s="34"/>
      <c r="K45" s="35">
        <f>SUM(K23:K43)</f>
        <v>0</v>
      </c>
      <c r="L45" s="34"/>
      <c r="M45" s="35">
        <f>SUM(M22:M43)</f>
        <v>86</v>
      </c>
      <c r="N45" s="34"/>
      <c r="O45" s="35">
        <f>SUM(O22:O43)</f>
        <v>6</v>
      </c>
      <c r="P45" s="34"/>
      <c r="Q45" s="35">
        <f>SUM(Q22:Q43)</f>
        <v>0</v>
      </c>
      <c r="R45" s="34"/>
      <c r="S45" s="35">
        <f>SUM(S22:S43)</f>
        <v>634</v>
      </c>
      <c r="T45" s="34"/>
      <c r="U45" s="35">
        <f>SUM(U22:U43)</f>
        <v>1</v>
      </c>
      <c r="V45" s="34"/>
      <c r="W45" s="35">
        <f>SUM(W22:W43)</f>
        <v>633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3.281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28125" style="2" customWidth="1"/>
    <col min="10" max="10" width="1.28515625" style="2" customWidth="1"/>
    <col min="11" max="11" width="6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14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281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45</v>
      </c>
      <c r="C9" s="3"/>
      <c r="D9" s="3"/>
      <c r="E9" s="3"/>
      <c r="G9" s="1"/>
      <c r="H9" s="4" t="str">
        <f>Kriminal!H6</f>
        <v>Mejju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134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Frendo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Frendo C.'!$S$24</f>
        <v>156</v>
      </c>
      <c r="H24" s="1"/>
      <c r="I24" s="30">
        <v>5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156</v>
      </c>
      <c r="T24" s="1"/>
      <c r="U24" s="30">
        <v>50</v>
      </c>
      <c r="V24" s="1"/>
      <c r="W24" s="34">
        <f aca="true" t="shared" si="0" ref="W24:W39">IF(ISNUMBER(S24),S24,0)-IF(ISNUMBER(U24),U24,0)</f>
        <v>106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Frendo C.'!$S$25</f>
        <v>35</v>
      </c>
      <c r="H25" s="1"/>
      <c r="I25" s="30">
        <v>2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37</v>
      </c>
      <c r="T25" s="1"/>
      <c r="U25" s="30"/>
      <c r="V25" s="1"/>
      <c r="W25" s="34">
        <f t="shared" si="0"/>
        <v>37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Frendo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70</v>
      </c>
      <c r="E27" s="16"/>
      <c r="F27" s="1"/>
      <c r="G27" s="38">
        <f>'[4]Farrugia Frendo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Frendo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Frendo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Frendo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Frendo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Frendo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Frendo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Frendo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Frendo C.'!$S$35</f>
        <v>19</v>
      </c>
      <c r="H35" s="1"/>
      <c r="I35" s="30"/>
      <c r="J35" s="1"/>
      <c r="K35" s="30"/>
      <c r="L35" s="1"/>
      <c r="M35" s="30">
        <v>1</v>
      </c>
      <c r="N35" s="1"/>
      <c r="O35" s="30"/>
      <c r="P35" s="1"/>
      <c r="Q35" s="30"/>
      <c r="R35" s="1"/>
      <c r="S35" s="34">
        <f t="shared" si="1"/>
        <v>18</v>
      </c>
      <c r="T35" s="1"/>
      <c r="U35" s="30">
        <v>4</v>
      </c>
      <c r="V35" s="1"/>
      <c r="W35" s="34">
        <f t="shared" si="0"/>
        <v>14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Frendo C.'!$S$36</f>
        <v>671</v>
      </c>
      <c r="H36" s="1"/>
      <c r="I36" s="30">
        <v>179</v>
      </c>
      <c r="J36" s="1"/>
      <c r="K36" s="30"/>
      <c r="L36" s="1"/>
      <c r="M36" s="30">
        <v>133</v>
      </c>
      <c r="N36" s="1"/>
      <c r="O36" s="30"/>
      <c r="P36" s="1"/>
      <c r="Q36" s="30"/>
      <c r="R36" s="1"/>
      <c r="S36" s="34">
        <f t="shared" si="1"/>
        <v>717</v>
      </c>
      <c r="T36" s="1"/>
      <c r="U36" s="30">
        <v>19</v>
      </c>
      <c r="V36" s="1"/>
      <c r="W36" s="34">
        <f>IF(ISNUMBER(S36),S36,0)-IF(ISNUMBER(U36),U36,0)</f>
        <v>698</v>
      </c>
      <c r="X36" s="17"/>
    </row>
    <row r="37" spans="2:24" ht="15.75" customHeight="1">
      <c r="B37" s="15"/>
      <c r="C37" s="16">
        <v>15</v>
      </c>
      <c r="D37" s="16" t="s">
        <v>62</v>
      </c>
      <c r="E37" s="16"/>
      <c r="F37" s="1"/>
      <c r="G37" s="38">
        <f>'[4]Farrugia Frendo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63</v>
      </c>
      <c r="E38" s="16"/>
      <c r="F38" s="1"/>
      <c r="G38" s="38">
        <f>'[4]Farrugia Frendo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64</v>
      </c>
      <c r="E39" s="16"/>
      <c r="F39" s="1"/>
      <c r="G39" s="38">
        <f>'[4]Farrugia Frendo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129</v>
      </c>
      <c r="E40" s="16"/>
      <c r="F40" s="1"/>
      <c r="G40" s="38">
        <f>'[4]Farrugia Frendo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130</v>
      </c>
      <c r="E41" s="16"/>
      <c r="F41" s="1"/>
      <c r="G41" s="38">
        <f>'[4]Farrugia Frendo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131</v>
      </c>
      <c r="E42" s="16"/>
      <c r="F42" s="1"/>
      <c r="G42" s="38">
        <f>'[4]Farrugia Frendo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132</v>
      </c>
      <c r="E43" s="16"/>
      <c r="F43" s="1"/>
      <c r="G43" s="38">
        <f>'[4]Farrugia Frendo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881</v>
      </c>
      <c r="H45" s="34"/>
      <c r="I45" s="35">
        <f>SUM(I22:I43)</f>
        <v>186</v>
      </c>
      <c r="J45" s="34"/>
      <c r="K45" s="35">
        <f>SUM(K23:K43)</f>
        <v>0</v>
      </c>
      <c r="L45" s="34"/>
      <c r="M45" s="35">
        <f>SUM(M22:M43)</f>
        <v>139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928</v>
      </c>
      <c r="T45" s="34"/>
      <c r="U45" s="35">
        <f>SUM(U22:U43)</f>
        <v>73</v>
      </c>
      <c r="V45" s="34"/>
      <c r="W45" s="35">
        <f>SUM(W22:W43)</f>
        <v>855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2019-08-06T09:55:59Z</cp:lastPrinted>
  <dcterms:created xsi:type="dcterms:W3CDTF">2001-09-20T13:22:09Z</dcterms:created>
  <dcterms:modified xsi:type="dcterms:W3CDTF">2019-10-14T12:46:34Z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2019.00000000000</vt:lpwstr>
  </property>
  <property fmtid="{D5CDD505-2E9C-101B-9397-08002B2CF9AE}" pid="4" name="PublishedDa">
    <vt:lpwstr>2019-10-14T00:00:00Z</vt:lpwstr>
  </property>
  <property fmtid="{D5CDD505-2E9C-101B-9397-08002B2CF9AE}" pid="5" name="Mon">
    <vt:lpwstr>May</vt:lpwstr>
  </property>
  <property fmtid="{D5CDD505-2E9C-101B-9397-08002B2CF9AE}" pid="6" name="Count">
    <vt:lpwstr>Malta</vt:lpwstr>
  </property>
</Properties>
</file>