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8\"/>
    </mc:Choice>
  </mc:AlternateContent>
  <bookViews>
    <workbookView xWindow="0" yWindow="0" windowWidth="23040" windowHeight="8484" tabRatio="934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H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N20" i="1" l="1"/>
  <c r="L20" i="1"/>
  <c r="J20" i="1"/>
  <c r="I20" i="1"/>
  <c r="H20" i="1"/>
  <c r="S43" i="41"/>
  <c r="W43" i="41" s="1"/>
  <c r="U41" i="41"/>
  <c r="Q41" i="41"/>
  <c r="O41" i="41"/>
  <c r="K20" i="1" s="1"/>
  <c r="M41" i="41"/>
  <c r="K41" i="41"/>
  <c r="I41" i="41"/>
  <c r="G41" i="41"/>
  <c r="G20" i="1" s="1"/>
  <c r="W39" i="41"/>
  <c r="S39" i="41"/>
  <c r="W38" i="41"/>
  <c r="S37" i="41"/>
  <c r="W37" i="41" s="1"/>
  <c r="S36" i="41"/>
  <c r="W36" i="41" s="1"/>
  <c r="S35" i="41"/>
  <c r="W35" i="41" s="1"/>
  <c r="S34" i="41"/>
  <c r="W34" i="41" s="1"/>
  <c r="S33" i="41"/>
  <c r="W33" i="41" s="1"/>
  <c r="S32" i="41"/>
  <c r="W31" i="41"/>
  <c r="S31" i="41"/>
  <c r="W30" i="41"/>
  <c r="S29" i="41"/>
  <c r="W29" i="41" s="1"/>
  <c r="W28" i="41"/>
  <c r="W27" i="41"/>
  <c r="S27" i="41"/>
  <c r="W26" i="41"/>
  <c r="S26" i="41"/>
  <c r="W25" i="41"/>
  <c r="S25" i="41"/>
  <c r="W24" i="41"/>
  <c r="S24" i="41"/>
  <c r="W23" i="41"/>
  <c r="S23" i="41"/>
  <c r="W22" i="41"/>
  <c r="S22" i="41"/>
  <c r="S21" i="41"/>
  <c r="W21" i="41" s="1"/>
  <c r="S20" i="41"/>
  <c r="W20" i="41" s="1"/>
  <c r="S19" i="41"/>
  <c r="H7" i="41"/>
  <c r="C20" i="1"/>
  <c r="M20" i="1" l="1"/>
  <c r="W19" i="41"/>
  <c r="W41" i="41" s="1"/>
  <c r="H10" i="7"/>
  <c r="H31" i="7" s="1"/>
  <c r="S41" i="41"/>
  <c r="S24" i="28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L21" i="1" s="1"/>
  <c r="O41" i="40"/>
  <c r="K17" i="1" s="1"/>
  <c r="M41" i="40"/>
  <c r="J17" i="1" s="1"/>
  <c r="K41" i="40"/>
  <c r="I17" i="1" s="1"/>
  <c r="I41" i="40"/>
  <c r="H17" i="1" s="1"/>
  <c r="H21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V45" i="31"/>
  <c r="G45" i="31"/>
  <c r="G18" i="1" s="1"/>
  <c r="H9" i="28"/>
  <c r="W49" i="31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J21" i="1" s="1"/>
  <c r="O45" i="28"/>
  <c r="K15" i="1" s="1"/>
  <c r="K21" i="1" s="1"/>
  <c r="Q45" i="28"/>
  <c r="L15" i="1" s="1"/>
  <c r="U45" i="28"/>
  <c r="N15" i="1" s="1"/>
  <c r="I21" i="1"/>
  <c r="N21" i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D28" i="7"/>
  <c r="W31" i="28"/>
  <c r="W36" i="28"/>
  <c r="W33" i="28"/>
  <c r="W35" i="28"/>
  <c r="C21" i="7"/>
  <c r="E13" i="7"/>
  <c r="B10" i="7"/>
  <c r="E10" i="7"/>
  <c r="N18" i="1"/>
  <c r="F30" i="7"/>
  <c r="F27" i="7"/>
  <c r="F13" i="7"/>
  <c r="W19" i="40"/>
  <c r="F14" i="7"/>
  <c r="F18" i="7"/>
  <c r="F22" i="7"/>
  <c r="F25" i="7"/>
  <c r="F26" i="7"/>
  <c r="W24" i="40"/>
  <c r="W26" i="40"/>
  <c r="W39" i="31"/>
  <c r="S45" i="28"/>
  <c r="W25" i="28"/>
  <c r="W27" i="31"/>
  <c r="W31" i="31"/>
  <c r="F11" i="7"/>
  <c r="W20" i="40"/>
  <c r="W42" i="31"/>
  <c r="O20" i="1" l="1"/>
  <c r="D22" i="7"/>
  <c r="O22" i="7" s="1"/>
  <c r="W34" i="31"/>
  <c r="D12" i="7"/>
  <c r="W23" i="28"/>
  <c r="G25" i="7"/>
  <c r="C15" i="7"/>
  <c r="E15" i="7"/>
  <c r="W32" i="28"/>
  <c r="W42" i="34"/>
  <c r="F28" i="7"/>
  <c r="O28" i="7" s="1"/>
  <c r="Q28" i="7" s="1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W28" i="31"/>
  <c r="W30" i="31"/>
  <c r="W32" i="31"/>
  <c r="C26" i="7"/>
  <c r="C31" i="7" s="1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O19" i="7"/>
  <c r="H31" i="3"/>
  <c r="O17" i="7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12" i="7"/>
  <c r="F31" i="7"/>
  <c r="E31" i="7"/>
  <c r="O26" i="7"/>
  <c r="Q26" i="7" s="1"/>
  <c r="O27" i="7"/>
  <c r="Q27" i="7" s="1"/>
  <c r="O25" i="7"/>
  <c r="Q25" i="7" s="1"/>
  <c r="O13" i="7"/>
  <c r="Q15" i="7" s="1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O14" i="1" l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<sst xmlns="http://schemas.openxmlformats.org/spreadsheetml/2006/main" count="614" uniqueCount="161">
  <si>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</si>
  <si>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</si>
  <si>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</si>
  <si>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</si>
  <si>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</si>
  <si>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</si>
  <si>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</si>
  <si>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</si>
  <si>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</si>
  <si>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</si>
  <si>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</si>
  <si>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</si>
  <si>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</si>
  <si>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</si>
  <si>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</si>
  <si>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</si>
  <si>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</si>
  <si>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</si>
  <si>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</si>
  <si>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</si>
  <si>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</si>
  <si>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</si>
  <si>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</si>
  <si>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</si>
  <si>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</si>
  <si>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</si>
  <si>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</si>
  <si>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</si>
  <si>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</si>
  <si>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</si>
  <si>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</si>
  <si>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</si>
  <si>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</si>
  <si>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</si>
  <si>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</si>
  <si>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</si>
  <si>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</si>
  <si>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</si>
  <si>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</si>
  <si>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</si>
  <si>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</si>
  <si>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</si>
  <si>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</si>
  <si>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</si>
  <si>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</si>
  <si>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</si>
  <si>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</si>
  <si>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</si>
  <si>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</si>
  <si>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</si>
  <si>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</si>
  <si>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</si>
  <si>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</si>
  <si>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</si>
  <si>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</si>
  <si>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</si>
  <si>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</si>
  <si>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</si>
  <si>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</si>
  <si>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</si>
  <si>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</si>
  <si>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</si>
  <si>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</si>
  <si>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</si>
  <si>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</si>
  <si>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</si>
  <si>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</si>
  <si>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</si>
  <si>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</si>
  <si>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</si>
  <si>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</si>
  <si>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</si>
  <si>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</si>
  <si>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</si>
  <si>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</si>
  <si>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</si>
  <si>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</si>
  <si>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</si>
  <si>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</si>
  <si>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</si>
  <si>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</si>
  <si>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</si>
  <si>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</si>
  <si>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</si>
  <si>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</si>
  <si>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</si>
  <si>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</si>
  <si>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</si>
  <si>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</si>
  <si>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</si>
  <si>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</si>
  <si>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</si>
  <si>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</si>
  <si>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</si>
  <si>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</si>
  <si>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</si>
  <si>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</si>
  <si>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</si>
  <si>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</si>
  <si>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</si>
  <si>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</si>
  <si>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</si>
  <si>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</si>
  <si>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</si>
  <si>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</si>
  <si>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</si>
  <si>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</si>
  <si>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</si>
  <si>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</si>
  <si>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</si>
  <si>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</si>
  <si>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</si>
  <si>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</si>
  <si>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</si>
  <si>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</si>
  <si>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</si>
  <si>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</si>
  <si>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</si>
  <si>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</si>
  <si>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</si>
  <si>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</si>
  <si>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</si>
  <si>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</si>
  <si>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</si>
  <si>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</si>
  <si>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</si>
  <si>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</si>
  <si>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</si>
  <si>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</si>
  <si>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</si>
  <si>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</si>
  <si>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</si>
  <si>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</si>
  <si>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</si>
  <si>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</si>
  <si>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</si>
  <si>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</si>
  <si>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</si>
  <si>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</si>
  <si>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</si>
  <si>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</si>
  <si>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</si>
  <si>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</si>
  <si>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</si>
  <si>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</si>
  <si>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</si>
  <si>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</si>
  <si>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</si>
  <si>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</si>
  <si>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</si>
  <si>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</si>
  <si>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</si>
  <si>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</si>
  <si>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</si>
  <si>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Mejju 2018</t>
  </si>
  <si>
    <t>Maureen Xuereb</t>
  </si>
  <si>
    <t>01.06.2018</t>
  </si>
  <si>
    <t>1 ta' Gunju 2018</t>
  </si>
  <si>
    <t>Magistrat Dr. Charmaine Galea LL.D.</t>
  </si>
  <si>
    <t>Charmaine Galea</t>
  </si>
  <si>
    <t>C. Galea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</si>
</sst>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showGridLines="0" tabSelected="1" topLeftCell="A4" zoomScale="90" zoomScaleNormal="90" zoomScaleSheetLayoutView="100" workbookViewId="0">
      <selection activeCell="A16" sqref="A16:XFD16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61</v>
      </c>
    </row>
    <row r="2" spans="2:17" x14ac:dyDescent="0.25">
      <c r="Q2" t="s">
        <v>62</v>
      </c>
    </row>
    <row r="3" spans="2:17" ht="21" x14ac:dyDescent="0.4">
      <c r="H3" s="3" t="s">
        <v>45</v>
      </c>
      <c r="Q3" t="s">
        <v>63</v>
      </c>
    </row>
    <row r="4" spans="2:17" x14ac:dyDescent="0.25">
      <c r="Q4" t="s">
        <v>64</v>
      </c>
    </row>
    <row r="5" spans="2:17" ht="15.6" x14ac:dyDescent="0.3">
      <c r="H5" s="4" t="s">
        <v>46</v>
      </c>
      <c r="Q5" t="s">
        <v>65</v>
      </c>
    </row>
    <row r="6" spans="2:17" ht="15.6" x14ac:dyDescent="0.3">
      <c r="G6" s="49" t="s">
        <v>47</v>
      </c>
      <c r="H6" s="116" t="s">
        <v>154</v>
      </c>
      <c r="I6" s="106"/>
      <c r="J6" s="1"/>
      <c r="Q6" t="s">
        <v>66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67</v>
      </c>
    </row>
    <row r="8" spans="2:17" ht="13.8" thickBot="1" x14ac:dyDescent="0.3">
      <c r="Q8" s="118" t="s">
        <v>132</v>
      </c>
    </row>
    <row r="9" spans="2:17" x14ac:dyDescent="0.25">
      <c r="B9" s="163"/>
      <c r="C9" s="163"/>
      <c r="D9" s="163"/>
      <c r="E9" s="163"/>
      <c r="F9" s="45"/>
      <c r="G9" s="50" t="s">
        <v>1</v>
      </c>
      <c r="H9" s="51"/>
      <c r="I9" s="51"/>
      <c r="J9" s="51"/>
      <c r="K9" s="51"/>
      <c r="L9" s="51"/>
      <c r="M9" s="52" t="s">
        <v>5</v>
      </c>
      <c r="N9" s="51"/>
      <c r="O9" s="53" t="s">
        <v>14</v>
      </c>
      <c r="Q9" t="s">
        <v>68</v>
      </c>
    </row>
    <row r="10" spans="2:17" x14ac:dyDescent="0.25">
      <c r="B10" s="163"/>
      <c r="C10" s="163"/>
      <c r="D10" s="163"/>
      <c r="E10" s="163"/>
      <c r="F10" s="45"/>
      <c r="G10" s="54"/>
      <c r="H10" s="55" t="s">
        <v>2</v>
      </c>
      <c r="I10" s="55" t="s">
        <v>107</v>
      </c>
      <c r="J10" s="55" t="s">
        <v>3</v>
      </c>
      <c r="K10" s="55" t="s">
        <v>43</v>
      </c>
      <c r="L10" s="55" t="s">
        <v>44</v>
      </c>
      <c r="M10" s="56"/>
      <c r="N10" s="55" t="s">
        <v>11</v>
      </c>
      <c r="O10" s="57"/>
      <c r="Q10" t="s">
        <v>69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70</v>
      </c>
    </row>
    <row r="12" spans="2:17" x14ac:dyDescent="0.25">
      <c r="B12" s="163" t="s">
        <v>9</v>
      </c>
      <c r="C12" s="163"/>
      <c r="D12" s="163"/>
      <c r="E12" s="163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71</v>
      </c>
    </row>
    <row r="13" spans="2:17" ht="12" customHeight="1" x14ac:dyDescent="0.25">
      <c r="B13" s="163"/>
      <c r="C13" s="163"/>
      <c r="D13" s="163"/>
      <c r="E13" s="163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72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269</v>
      </c>
      <c r="H14" s="63">
        <f>'Coppini P. (Ghawdex)'!I45</f>
        <v>6</v>
      </c>
      <c r="I14" s="107">
        <f>'Coppini P. (Ghawdex)'!K45</f>
        <v>0</v>
      </c>
      <c r="J14" s="63">
        <f>'Coppini P. (Ghawdex)'!M45</f>
        <v>10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265</v>
      </c>
      <c r="N14" s="63">
        <f>'Coppini P. (Ghawdex)'!U45</f>
        <v>0</v>
      </c>
      <c r="O14" s="65">
        <f t="shared" ref="O14:O18" si="1">M14-N14</f>
        <v>265</v>
      </c>
      <c r="Q14" t="s">
        <v>73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'Vella Cuschieri J. (Ghawdex)'!G45</f>
        <v>40</v>
      </c>
      <c r="H15" s="63">
        <f>'Vella Cuschieri J. (Ghawdex)'!I45</f>
        <v>3</v>
      </c>
      <c r="I15" s="63">
        <f>'Vella Cuschieri J. (Ghawdex)'!K45</f>
        <v>0</v>
      </c>
      <c r="J15" s="63">
        <f>'Vella Cuschieri J. (Ghawdex)'!M45</f>
        <v>6</v>
      </c>
      <c r="K15" s="63">
        <f>'Vella Cuschieri J. (Ghawdex)'!O45</f>
        <v>0</v>
      </c>
      <c r="L15" s="63">
        <f>'Vella Cuschieri J. (Ghawdex)'!Q45</f>
        <v>1</v>
      </c>
      <c r="M15" s="64">
        <f t="shared" si="0"/>
        <v>36</v>
      </c>
      <c r="N15" s="63">
        <f>'Vella Cuschieri J. (Ghawdex)'!U45</f>
        <v>0</v>
      </c>
      <c r="O15" s="65">
        <f t="shared" si="1"/>
        <v>36</v>
      </c>
      <c r="Q15" t="s">
        <v>74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75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0">
        <f>'Vella M. (Ghawdex)'!Q41</f>
        <v>0</v>
      </c>
      <c r="M17" s="64">
        <f t="shared" si="0"/>
        <v>6</v>
      </c>
      <c r="N17" s="150">
        <f>'Vella M. (Ghawdex)'!U41</f>
        <v>0</v>
      </c>
      <c r="O17" s="65">
        <f t="shared" si="1"/>
        <v>6</v>
      </c>
      <c r="Q17" t="s">
        <v>76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169</v>
      </c>
      <c r="H18" s="63">
        <f>'Mifsud J (Ghawdex)'!I45</f>
        <v>44</v>
      </c>
      <c r="I18" s="63">
        <f>'Mifsud J (Ghawdex)'!K45</f>
        <v>0</v>
      </c>
      <c r="J18" s="63">
        <f>'Mifsud J (Ghawdex)'!M45</f>
        <v>73</v>
      </c>
      <c r="K18" s="63">
        <f>'Mifsud J (Ghawdex)'!O45</f>
        <v>0</v>
      </c>
      <c r="L18" s="63">
        <f>'Mifsud J (Ghawdex)'!Q45</f>
        <v>1</v>
      </c>
      <c r="M18" s="64">
        <f t="shared" si="0"/>
        <v>139</v>
      </c>
      <c r="N18" s="63">
        <f>'Mifsud J (Ghawdex)'!U45</f>
        <v>2</v>
      </c>
      <c r="O18" s="65">
        <f t="shared" si="1"/>
        <v>137</v>
      </c>
      <c r="Q18" t="s">
        <v>77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78</v>
      </c>
    </row>
    <row r="20" spans="1:17" ht="12" customHeight="1" x14ac:dyDescent="0.25">
      <c r="A20" s="117"/>
      <c r="B20" s="46"/>
      <c r="C20" s="104" t="str">
        <f>$Q$70</f>
        <v>CHARMAINE GALEA</v>
      </c>
      <c r="D20" s="45"/>
      <c r="E20" s="45"/>
      <c r="F20" s="45"/>
      <c r="G20" s="62">
        <f>'Galea C. (Ghawdex)'!$G$41</f>
        <v>0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2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5">
      <c r="B21" s="46"/>
      <c r="C21" s="45"/>
      <c r="D21" s="45"/>
      <c r="E21" s="45"/>
      <c r="F21" s="68" t="s">
        <v>48</v>
      </c>
      <c r="G21" s="69">
        <f>SUM(G14:G20)</f>
        <v>569</v>
      </c>
      <c r="H21" s="69">
        <f t="shared" ref="H21:O21" si="2">SUM(H14:H20)</f>
        <v>53</v>
      </c>
      <c r="I21" s="69">
        <f t="shared" si="2"/>
        <v>0</v>
      </c>
      <c r="J21" s="69">
        <f t="shared" si="2"/>
        <v>89</v>
      </c>
      <c r="K21" s="69">
        <f t="shared" si="2"/>
        <v>2</v>
      </c>
      <c r="L21" s="69">
        <f t="shared" si="2"/>
        <v>2</v>
      </c>
      <c r="M21" s="69">
        <f t="shared" si="2"/>
        <v>533</v>
      </c>
      <c r="N21" s="69">
        <f t="shared" si="2"/>
        <v>2</v>
      </c>
      <c r="O21" s="69">
        <f t="shared" si="2"/>
        <v>531</v>
      </c>
      <c r="Q21" t="s">
        <v>79</v>
      </c>
    </row>
    <row r="22" spans="1:17" x14ac:dyDescent="0.25">
      <c r="Q22" t="s">
        <v>80</v>
      </c>
    </row>
    <row r="23" spans="1:17" ht="12" customHeight="1" x14ac:dyDescent="0.25">
      <c r="Q23" t="s">
        <v>117</v>
      </c>
    </row>
    <row r="24" spans="1:17" ht="12" customHeight="1" x14ac:dyDescent="0.25">
      <c r="Q24" t="s">
        <v>81</v>
      </c>
    </row>
    <row r="25" spans="1:17" ht="12" customHeight="1" x14ac:dyDescent="0.25">
      <c r="Q25" s="118" t="s">
        <v>133</v>
      </c>
    </row>
    <row r="26" spans="1:17" ht="12" customHeight="1" x14ac:dyDescent="0.25">
      <c r="Q26" t="s">
        <v>82</v>
      </c>
    </row>
    <row r="27" spans="1:17" ht="12" customHeight="1" x14ac:dyDescent="0.25"/>
    <row r="28" spans="1:17" x14ac:dyDescent="0.25">
      <c r="Q28" t="s">
        <v>125</v>
      </c>
    </row>
    <row r="29" spans="1:17" x14ac:dyDescent="0.25">
      <c r="Q29" t="s">
        <v>83</v>
      </c>
    </row>
    <row r="30" spans="1:17" x14ac:dyDescent="0.25">
      <c r="Q30" t="s">
        <v>84</v>
      </c>
    </row>
    <row r="31" spans="1:17" ht="12.75" customHeight="1" x14ac:dyDescent="0.25">
      <c r="Q31" t="s">
        <v>85</v>
      </c>
    </row>
    <row r="32" spans="1:17" ht="12.75" customHeight="1" x14ac:dyDescent="0.25">
      <c r="Q32" t="s">
        <v>86</v>
      </c>
    </row>
    <row r="33" spans="17:17" x14ac:dyDescent="0.25">
      <c r="Q33" s="103" t="s">
        <v>87</v>
      </c>
    </row>
    <row r="34" spans="17:17" ht="12" customHeight="1" x14ac:dyDescent="0.25">
      <c r="Q34" t="s">
        <v>88</v>
      </c>
    </row>
    <row r="35" spans="17:17" ht="12" customHeight="1" x14ac:dyDescent="0.25">
      <c r="Q35" t="s">
        <v>134</v>
      </c>
    </row>
    <row r="36" spans="17:17" ht="12" customHeight="1" x14ac:dyDescent="0.25">
      <c r="Q36" t="s">
        <v>89</v>
      </c>
    </row>
    <row r="37" spans="17:17" ht="12" customHeight="1" x14ac:dyDescent="0.25">
      <c r="Q37" t="s">
        <v>139</v>
      </c>
    </row>
    <row r="38" spans="17:17" ht="12" customHeight="1" x14ac:dyDescent="0.25">
      <c r="Q38" t="s">
        <v>90</v>
      </c>
    </row>
    <row r="39" spans="17:17" ht="12" customHeight="1" x14ac:dyDescent="0.25">
      <c r="Q39" t="s">
        <v>91</v>
      </c>
    </row>
    <row r="40" spans="17:17" x14ac:dyDescent="0.25">
      <c r="Q40" t="s">
        <v>93</v>
      </c>
    </row>
    <row r="41" spans="17:17" x14ac:dyDescent="0.25">
      <c r="Q41" t="s">
        <v>94</v>
      </c>
    </row>
    <row r="42" spans="17:17" x14ac:dyDescent="0.25">
      <c r="Q42" t="s">
        <v>95</v>
      </c>
    </row>
    <row r="43" spans="17:17" ht="12" customHeight="1" x14ac:dyDescent="0.25">
      <c r="Q43" t="s">
        <v>96</v>
      </c>
    </row>
    <row r="44" spans="17:17" x14ac:dyDescent="0.25">
      <c r="Q44" t="s">
        <v>92</v>
      </c>
    </row>
    <row r="45" spans="17:17" x14ac:dyDescent="0.25">
      <c r="Q45" t="s">
        <v>93</v>
      </c>
    </row>
    <row r="46" spans="17:17" x14ac:dyDescent="0.25">
      <c r="Q46" t="s">
        <v>114</v>
      </c>
    </row>
    <row r="47" spans="17:17" ht="12.75" customHeight="1" x14ac:dyDescent="0.25">
      <c r="Q47" t="s">
        <v>94</v>
      </c>
    </row>
    <row r="48" spans="17:17" x14ac:dyDescent="0.25">
      <c r="Q48" t="s">
        <v>95</v>
      </c>
    </row>
    <row r="49" spans="17:17" ht="12" customHeight="1" x14ac:dyDescent="0.25">
      <c r="Q49" t="s">
        <v>96</v>
      </c>
    </row>
    <row r="50" spans="17:17" ht="12" customHeight="1" x14ac:dyDescent="0.25">
      <c r="Q50" t="s">
        <v>97</v>
      </c>
    </row>
    <row r="51" spans="17:17" ht="12" customHeight="1" x14ac:dyDescent="0.25">
      <c r="Q51" t="s">
        <v>98</v>
      </c>
    </row>
    <row r="52" spans="17:17" ht="12" customHeight="1" x14ac:dyDescent="0.25">
      <c r="Q52" s="103" t="s">
        <v>99</v>
      </c>
    </row>
    <row r="53" spans="17:17" ht="12" customHeight="1" x14ac:dyDescent="0.25">
      <c r="Q53" t="s">
        <v>100</v>
      </c>
    </row>
    <row r="54" spans="17:17" ht="12" customHeight="1" x14ac:dyDescent="0.25">
      <c r="Q54" t="s">
        <v>101</v>
      </c>
    </row>
    <row r="55" spans="17:17" ht="12" customHeight="1" x14ac:dyDescent="0.25">
      <c r="Q55" t="s">
        <v>102</v>
      </c>
    </row>
    <row r="56" spans="17:17" ht="12" customHeight="1" x14ac:dyDescent="0.25">
      <c r="Q56" t="s">
        <v>103</v>
      </c>
    </row>
    <row r="57" spans="17:17" ht="12" customHeight="1" x14ac:dyDescent="0.25">
      <c r="Q57" t="s">
        <v>104</v>
      </c>
    </row>
    <row r="58" spans="17:17" ht="12" customHeight="1" x14ac:dyDescent="0.25">
      <c r="Q58" t="s">
        <v>105</v>
      </c>
    </row>
    <row r="59" spans="17:17" ht="12" customHeight="1" x14ac:dyDescent="0.25">
      <c r="Q59" t="s">
        <v>106</v>
      </c>
    </row>
    <row r="60" spans="17:17" ht="12" customHeight="1" x14ac:dyDescent="0.25">
      <c r="Q60" s="105" t="s">
        <v>88</v>
      </c>
    </row>
    <row r="61" spans="17:17" ht="12" customHeight="1" x14ac:dyDescent="0.25">
      <c r="Q61" s="105" t="s">
        <v>83</v>
      </c>
    </row>
    <row r="62" spans="17:17" ht="12" customHeight="1" x14ac:dyDescent="0.25">
      <c r="Q62" t="s">
        <v>115</v>
      </c>
    </row>
    <row r="63" spans="17:17" ht="12" customHeight="1" x14ac:dyDescent="0.25">
      <c r="Q63" t="s">
        <v>116</v>
      </c>
    </row>
    <row r="64" spans="17:17" ht="12" customHeight="1" x14ac:dyDescent="0.25">
      <c r="Q64" t="s">
        <v>121</v>
      </c>
    </row>
    <row r="65" spans="17:17" ht="12" customHeight="1" x14ac:dyDescent="0.25">
      <c r="Q65" t="s">
        <v>122</v>
      </c>
    </row>
    <row r="66" spans="17:17" ht="12" customHeight="1" x14ac:dyDescent="0.25">
      <c r="Q66" t="s">
        <v>123</v>
      </c>
    </row>
    <row r="67" spans="17:17" ht="12" customHeight="1" x14ac:dyDescent="0.25">
      <c r="Q67" t="s">
        <v>126</v>
      </c>
    </row>
    <row r="68" spans="17:17" ht="12" customHeight="1" x14ac:dyDescent="0.25">
      <c r="Q68" t="s">
        <v>127</v>
      </c>
    </row>
    <row r="69" spans="17:17" ht="12" customHeight="1" x14ac:dyDescent="0.25">
      <c r="Q69" t="s">
        <v>129</v>
      </c>
    </row>
    <row r="70" spans="17:17" x14ac:dyDescent="0.25">
      <c r="Q70" t="s">
        <v>130</v>
      </c>
    </row>
    <row r="71" spans="17:17" ht="12" customHeight="1" x14ac:dyDescent="0.25">
      <c r="Q71" t="s">
        <v>149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12</v>
      </c>
      <c r="D53" s="169"/>
      <c r="E53" s="169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2" workbookViewId="0">
      <selection activeCell="A2" sqref="A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120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Mejju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3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56"/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156</v>
      </c>
      <c r="D53" s="169"/>
      <c r="E53" s="169"/>
      <c r="M53" s="5"/>
      <c r="N53" s="28" t="s">
        <v>37</v>
      </c>
      <c r="Q53" s="29"/>
      <c r="S53" s="11" t="s">
        <v>137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2" workbookViewId="0">
      <selection activeCell="B2" sqref="B2:V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124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s="156" customFormat="1" ht="15.6" x14ac:dyDescent="0.3">
      <c r="B9" s="12" t="s">
        <v>41</v>
      </c>
      <c r="C9" s="12"/>
      <c r="D9" s="12"/>
      <c r="E9" s="12"/>
      <c r="G9" s="159"/>
      <c r="H9" s="137" t="str">
        <f>Kriminal!$H$6</f>
        <v>Mejju 2018</v>
      </c>
      <c r="I9" s="160"/>
      <c r="L9" s="159"/>
      <c r="M9" s="159"/>
      <c r="P9" s="159"/>
      <c r="Q9" s="159"/>
    </row>
    <row r="10" spans="2:22" ht="3.75" customHeight="1" x14ac:dyDescent="0.25"/>
    <row r="11" spans="2:22" ht="106.5" customHeight="1" x14ac:dyDescent="0.25">
      <c r="B11" s="171" t="s">
        <v>59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3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56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141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6" t="s">
        <v>157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12</v>
      </c>
      <c r="D53" s="169"/>
      <c r="E53" s="169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3" workbookViewId="0">
      <selection activeCell="C19" sqref="C19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150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41</v>
      </c>
      <c r="C7" s="12"/>
      <c r="D7" s="12"/>
      <c r="E7" s="12"/>
      <c r="G7" s="5"/>
      <c r="H7" s="137" t="str">
        <f>Kriminal!$H$6</f>
        <v>Mejju 2018</v>
      </c>
      <c r="I7" s="128"/>
      <c r="L7" s="5"/>
      <c r="M7" s="5"/>
      <c r="P7" s="5"/>
      <c r="Q7" s="5"/>
    </row>
    <row r="8" spans="2:24" ht="106.5" customHeight="1" x14ac:dyDescent="0.25">
      <c r="B8" s="171" t="s">
        <v>59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54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60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5</v>
      </c>
      <c r="H14" s="18"/>
      <c r="I14" s="18" t="s">
        <v>2</v>
      </c>
      <c r="J14" s="18"/>
      <c r="K14" s="18" t="s">
        <v>112</v>
      </c>
      <c r="L14" s="18"/>
      <c r="M14" s="18" t="s">
        <v>21</v>
      </c>
      <c r="N14" s="18"/>
      <c r="O14" s="18"/>
      <c r="P14" s="18" t="s">
        <v>4</v>
      </c>
      <c r="Q14" s="18"/>
      <c r="R14" s="18"/>
      <c r="S14" s="138" t="s">
        <v>1</v>
      </c>
      <c r="T14" s="18"/>
      <c r="U14" s="18" t="s">
        <v>25</v>
      </c>
      <c r="V14" s="18"/>
      <c r="W14" s="18" t="s">
        <v>14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113</v>
      </c>
      <c r="K15" s="22"/>
      <c r="L15" s="22"/>
      <c r="M15" s="22" t="s">
        <v>22</v>
      </c>
      <c r="N15" s="22"/>
      <c r="O15" s="41" t="s">
        <v>23</v>
      </c>
      <c r="P15" s="22"/>
      <c r="Q15" s="41" t="s">
        <v>24</v>
      </c>
      <c r="R15" s="22"/>
      <c r="S15" s="22"/>
      <c r="T15" s="22"/>
      <c r="U15" s="22" t="s">
        <v>26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28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29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15</v>
      </c>
      <c r="E21" s="25"/>
      <c r="F21" s="5"/>
      <c r="G21" s="115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7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58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30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8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31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33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34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35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36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16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55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56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57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108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110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141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111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6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27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137</v>
      </c>
    </row>
    <row r="48" spans="2:24" x14ac:dyDescent="0.25">
      <c r="C48" s="146"/>
      <c r="D48" s="180"/>
      <c r="E48" s="181"/>
      <c r="T48" s="15" t="s">
        <v>10</v>
      </c>
    </row>
    <row r="49" spans="3:23" x14ac:dyDescent="0.25">
      <c r="C49" s="169" t="s">
        <v>156</v>
      </c>
      <c r="D49" s="169"/>
      <c r="E49" s="169"/>
      <c r="M49" s="5"/>
      <c r="N49" s="28" t="s">
        <v>37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153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39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0" workbookViewId="0">
      <selection activeCell="Z22" sqref="Z2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158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41</v>
      </c>
      <c r="C7" s="12"/>
      <c r="D7" s="12"/>
      <c r="E7" s="12"/>
      <c r="G7" s="5"/>
      <c r="H7" s="137" t="str">
        <f>Kriminal!$H$6</f>
        <v>Mejju 2018</v>
      </c>
      <c r="I7" s="128"/>
      <c r="L7" s="5"/>
      <c r="M7" s="5"/>
      <c r="P7" s="5"/>
      <c r="Q7" s="5"/>
    </row>
    <row r="8" spans="2:24" ht="106.5" customHeight="1" x14ac:dyDescent="0.25">
      <c r="B8" s="171" t="s">
        <v>59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54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60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5</v>
      </c>
      <c r="H14" s="18"/>
      <c r="I14" s="18" t="s">
        <v>2</v>
      </c>
      <c r="J14" s="18"/>
      <c r="K14" s="18" t="s">
        <v>112</v>
      </c>
      <c r="L14" s="18"/>
      <c r="M14" s="18" t="s">
        <v>21</v>
      </c>
      <c r="N14" s="18"/>
      <c r="O14" s="18"/>
      <c r="P14" s="18" t="s">
        <v>4</v>
      </c>
      <c r="Q14" s="18"/>
      <c r="R14" s="18"/>
      <c r="S14" s="138" t="s">
        <v>1</v>
      </c>
      <c r="T14" s="18"/>
      <c r="U14" s="18" t="s">
        <v>25</v>
      </c>
      <c r="V14" s="18"/>
      <c r="W14" s="18" t="s">
        <v>14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113</v>
      </c>
      <c r="K15" s="22"/>
      <c r="L15" s="22"/>
      <c r="M15" s="22" t="s">
        <v>22</v>
      </c>
      <c r="N15" s="22"/>
      <c r="O15" s="41" t="s">
        <v>23</v>
      </c>
      <c r="P15" s="22"/>
      <c r="Q15" s="41" t="s">
        <v>24</v>
      </c>
      <c r="R15" s="22"/>
      <c r="S15" s="22"/>
      <c r="T15" s="22"/>
      <c r="U15" s="22" t="s">
        <v>26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28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>
        <v>2</v>
      </c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5">
      <c r="B20" s="24"/>
      <c r="C20" s="25">
        <v>2</v>
      </c>
      <c r="D20" s="25" t="s">
        <v>29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15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7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58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30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8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31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33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34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35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36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16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55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56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57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108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110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141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111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6</v>
      </c>
      <c r="D41" s="5"/>
      <c r="E41" s="5"/>
      <c r="F41" s="5"/>
      <c r="G41" s="44">
        <f>SUM(G18:G39)</f>
        <v>0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2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27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137</v>
      </c>
    </row>
    <row r="48" spans="2:24" x14ac:dyDescent="0.25">
      <c r="C48" s="146"/>
      <c r="D48" s="180"/>
      <c r="E48" s="181"/>
      <c r="T48" s="15" t="s">
        <v>10</v>
      </c>
    </row>
    <row r="49" spans="3:23" x14ac:dyDescent="0.25">
      <c r="C49" s="169" t="s">
        <v>156</v>
      </c>
      <c r="D49" s="169"/>
      <c r="E49" s="169"/>
      <c r="M49" s="5"/>
      <c r="N49" s="28" t="s">
        <v>37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153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39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E1" sqref="E1:E104857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49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50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Ghal Mejju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144</v>
      </c>
      <c r="D9" s="71" t="s">
        <v>145</v>
      </c>
      <c r="E9" s="71" t="s">
        <v>143</v>
      </c>
      <c r="F9" s="71" t="s">
        <v>146</v>
      </c>
      <c r="G9" s="71" t="s">
        <v>151</v>
      </c>
      <c r="H9" s="71" t="s">
        <v>147</v>
      </c>
      <c r="I9" s="71" t="s">
        <v>159</v>
      </c>
      <c r="J9" s="71"/>
      <c r="K9" s="71"/>
      <c r="L9" s="71"/>
      <c r="M9" s="71"/>
      <c r="N9" s="71"/>
      <c r="O9" s="71"/>
      <c r="P9" s="72" t="s">
        <v>17</v>
      </c>
      <c r="Q9" s="73" t="s">
        <v>18</v>
      </c>
      <c r="R9" s="74" t="s">
        <v>19</v>
      </c>
      <c r="S9" s="75" t="s">
        <v>20</v>
      </c>
    </row>
    <row r="10" spans="1:20" ht="15.75" customHeight="1" x14ac:dyDescent="0.25">
      <c r="A10" s="47"/>
      <c r="B10" s="76" t="s">
        <v>28</v>
      </c>
      <c r="C10" s="77">
        <f>SUMIF('Coppini P. (Ghawdex)'!$D$23:$D$43,B10,'Coppini P. (Ghawdex)'!$I$23:$I$43)</f>
        <v>0</v>
      </c>
      <c r="D10" s="77">
        <f>SUMIF('Vella Cuschieri J. (Ghawdex)'!$D$23:$D$43,B10,'Vella Cuschieri J.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>SUM(C10:O10)</f>
        <v>0</v>
      </c>
      <c r="Q10" s="79">
        <f t="shared" ref="Q10:Q26" si="0">P10/$P$31</f>
        <v>0</v>
      </c>
      <c r="R10" s="80"/>
      <c r="S10" s="81"/>
    </row>
    <row r="11" spans="1:20" ht="15.75" customHeight="1" x14ac:dyDescent="0.25">
      <c r="B11" s="82" t="s">
        <v>29</v>
      </c>
      <c r="C11" s="83">
        <f>SUMIF('Coppini P. (Ghawdex)'!$D$23:$D$43,B11,'Coppini P. (Ghawdex)'!$I$23:$I$43)</f>
        <v>2</v>
      </c>
      <c r="D11" s="83">
        <f>SUMIF('Vella Cuschieri J. (Ghawdex)'!$D$23:$D$43,B11,'Vella Cuschieri J. (Ghawdex)'!$I$23:$I$43)</f>
        <v>1</v>
      </c>
      <c r="E11" s="83">
        <f>SUMIF('Mifsud J (Ghawdex)'!$D$23:$D$43,B11,'Mifsud J (Ghawdex)'!$I$23:$I$43)</f>
        <v>1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>SUM(C11:O11)</f>
        <v>4</v>
      </c>
      <c r="Q11" s="85">
        <f t="shared" si="0"/>
        <v>7.5471698113207544E-2</v>
      </c>
      <c r="R11" s="86"/>
      <c r="S11" s="87"/>
    </row>
    <row r="12" spans="1:20" ht="15.75" customHeight="1" x14ac:dyDescent="0.25">
      <c r="B12" s="88" t="s">
        <v>15</v>
      </c>
      <c r="C12" s="83">
        <f>SUMIF('Coppini P. (Ghawdex)'!$D$23:$D$43,B12,'Coppini P. (Ghawdex)'!$I$23:$I$43)</f>
        <v>4</v>
      </c>
      <c r="D12" s="89">
        <f>SUMIF('Vella Cuschieri J. (Ghawdex)'!$D$23:$D$43,B12,'Vella Cuschieri J.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>SUM(C12:O12)</f>
        <v>6</v>
      </c>
      <c r="Q12" s="91">
        <f t="shared" si="0"/>
        <v>0.11320754716981132</v>
      </c>
      <c r="R12" s="92">
        <f>SUM(P10:P12)</f>
        <v>10</v>
      </c>
      <c r="S12" s="93">
        <f>R12/$P$31</f>
        <v>0.18867924528301888</v>
      </c>
    </row>
    <row r="13" spans="1:20" ht="15.75" customHeight="1" x14ac:dyDescent="0.25">
      <c r="B13" s="76" t="s">
        <v>7</v>
      </c>
      <c r="C13" s="77">
        <f>SUMIF('Coppini P. (Ghawdex)'!$D$23:$D$43,B13,'Coppini P. (Ghawdex)'!$I$23:$I$43)</f>
        <v>0</v>
      </c>
      <c r="D13" s="77">
        <f>SUMIF('Vella Cuschieri J. (Ghawdex)'!$D$23:$D$43,B13,'Vella Cuschieri J.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>SUM(C13:O13)</f>
        <v>0</v>
      </c>
      <c r="Q13" s="79">
        <f t="shared" si="0"/>
        <v>0</v>
      </c>
      <c r="R13" s="80"/>
      <c r="S13" s="81"/>
    </row>
    <row r="14" spans="1:20" ht="15.75" customHeight="1" x14ac:dyDescent="0.25">
      <c r="B14" s="82" t="s">
        <v>58</v>
      </c>
      <c r="C14" s="83">
        <f>SUMIF('Coppini P. (Ghawdex)'!$D$23:$D$43,B14,'Coppini P. (Ghawdex)'!$I$23:$I$43)</f>
        <v>0</v>
      </c>
      <c r="D14" s="83">
        <f>SUMIF('Vella Cuschieri J. (Ghawdex)'!$D$23:$D$43,B14,'Vella Cuschieri J.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>SUM(C14:O14)</f>
        <v>0</v>
      </c>
      <c r="Q14" s="85">
        <f t="shared" si="0"/>
        <v>0</v>
      </c>
      <c r="R14" s="86"/>
      <c r="S14" s="87"/>
    </row>
    <row r="15" spans="1:20" ht="15.75" customHeight="1" x14ac:dyDescent="0.25">
      <c r="B15" s="88" t="s">
        <v>30</v>
      </c>
      <c r="C15" s="89">
        <f>SUMIF('Coppini P. (Ghawdex)'!$D$23:$D$43,B15,'Coppini P. (Ghawdex)'!$I$23:$I$43)</f>
        <v>0</v>
      </c>
      <c r="D15" s="89">
        <f>SUMIF('Vella Cuschieri J. (Ghawdex)'!$D$23:$D$43,B15,'Vella Cuschieri J.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>SUM(C15:O15)</f>
        <v>0</v>
      </c>
      <c r="Q15" s="91">
        <f t="shared" si="0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8</v>
      </c>
      <c r="C16" s="77">
        <f>SUMIF('Coppini P. (Ghawdex)'!$D$23:$D$43,B16,'Coppini P. (Ghawdex)'!$I$23:$I$43)</f>
        <v>0</v>
      </c>
      <c r="D16" s="77">
        <f>SUMIF('Vella Cuschieri J. (Ghawdex)'!$D$23:$D$43,B16,'Vella Cuschieri J.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>SUM(C16:O16)</f>
        <v>0</v>
      </c>
      <c r="Q16" s="79">
        <f t="shared" si="0"/>
        <v>0</v>
      </c>
      <c r="R16" s="80"/>
      <c r="S16" s="81"/>
    </row>
    <row r="17" spans="2:19" ht="15.75" customHeight="1" x14ac:dyDescent="0.25">
      <c r="B17" s="82" t="s">
        <v>31</v>
      </c>
      <c r="C17" s="83">
        <f>SUMIF('Coppini P. (Ghawdex)'!$D$23:$D$43,B17,'Coppini P. (Ghawdex)'!$I$23:$I$43)</f>
        <v>0</v>
      </c>
      <c r="D17" s="83">
        <f>SUMIF('Vella Cuschieri J. (Ghawdex)'!$D$23:$D$43,B17,'Vella Cuschieri J.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>SUM(C17:O17)</f>
        <v>0</v>
      </c>
      <c r="Q17" s="85">
        <f t="shared" si="0"/>
        <v>0</v>
      </c>
      <c r="R17" s="86"/>
      <c r="S17" s="87"/>
    </row>
    <row r="18" spans="2:19" ht="15.75" customHeight="1" x14ac:dyDescent="0.25">
      <c r="B18" s="82" t="s">
        <v>32</v>
      </c>
      <c r="C18" s="83">
        <f>SUMIF('Coppini P. (Ghawdex)'!$D$23:$D$43,B18,'Coppini P. (Ghawdex)'!$I$23:$I$43)</f>
        <v>0</v>
      </c>
      <c r="D18" s="83">
        <f>SUMIF('Vella Cuschieri J. (Ghawdex)'!$D$23:$D$43,B18,'Vella Cuschieri J.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>SUM(C18:O18)</f>
        <v>0</v>
      </c>
      <c r="Q18" s="85">
        <f t="shared" si="0"/>
        <v>0</v>
      </c>
      <c r="R18" s="86"/>
      <c r="S18" s="87"/>
    </row>
    <row r="19" spans="2:19" ht="15.75" customHeight="1" x14ac:dyDescent="0.25">
      <c r="B19" s="82" t="s">
        <v>33</v>
      </c>
      <c r="C19" s="83">
        <f>SUMIF('Coppini P. (Ghawdex)'!$D$23:$D$43,B19,'Coppini P. (Ghawdex)'!$I$23:$I$43)</f>
        <v>0</v>
      </c>
      <c r="D19" s="83">
        <f>SUMIF('Vella Cuschieri J. (Ghawdex)'!$D$23:$D$43,B19,'Vella Cuschieri J. (Ghawdex)'!$I$23:$I$43)</f>
        <v>0</v>
      </c>
      <c r="E19" s="83">
        <f>SUMIF('Mifsud J (Ghawdex)'!$D$23:$D$43,B19,'Mifsud J (Ghawdex)'!$I$23:$I$43)</f>
        <v>6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>SUM(C19:O19)</f>
        <v>6</v>
      </c>
      <c r="Q19" s="85">
        <f t="shared" si="0"/>
        <v>0.11320754716981132</v>
      </c>
      <c r="R19" s="86"/>
      <c r="S19" s="87"/>
    </row>
    <row r="20" spans="2:19" ht="15.75" customHeight="1" x14ac:dyDescent="0.25">
      <c r="B20" s="88" t="s">
        <v>34</v>
      </c>
      <c r="C20" s="89">
        <f>SUMIF('Coppini P. (Ghawdex)'!$D$23:$D$43,B20,'Coppini P. (Ghawdex)'!$I$23:$I$43)</f>
        <v>0</v>
      </c>
      <c r="D20" s="89">
        <f>SUMIF('Vella Cuschieri J. (Ghawdex)'!$D$23:$D$43,B20,'Vella Cuschieri J.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>SUM(C20:O20)</f>
        <v>0</v>
      </c>
      <c r="Q20" s="91">
        <f t="shared" si="0"/>
        <v>0</v>
      </c>
      <c r="R20" s="92">
        <f>SUM(P16:P20)</f>
        <v>6</v>
      </c>
      <c r="S20" s="93">
        <f>R20/$P$31</f>
        <v>0.11320754716981132</v>
      </c>
    </row>
    <row r="21" spans="2:19" ht="15.75" customHeight="1" x14ac:dyDescent="0.25">
      <c r="B21" s="76" t="s">
        <v>35</v>
      </c>
      <c r="C21" s="77">
        <f>SUMIF('Coppini P. (Ghawdex)'!$D$23:$D$43,B21,'Coppini P. (Ghawdex)'!$I$23:$I$43)</f>
        <v>0</v>
      </c>
      <c r="D21" s="77">
        <f>SUMIF('Vella Cuschieri J. (Ghawdex)'!$D$23:$D$43,B21,'Vella Cuschieri J. (Ghawdex)'!$I$23:$I$43)</f>
        <v>0</v>
      </c>
      <c r="E21" s="77">
        <f>SUMIF('Mifsud J (Ghawdex)'!$D$23:$D$43,B21,'Mifsud J (Ghawdex)'!$I$23:$I$43)</f>
        <v>3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>SUM(C21:O21)</f>
        <v>3</v>
      </c>
      <c r="Q21" s="79">
        <f t="shared" si="0"/>
        <v>5.6603773584905662E-2</v>
      </c>
      <c r="R21" s="80"/>
      <c r="S21" s="81"/>
    </row>
    <row r="22" spans="2:19" ht="15.75" customHeight="1" x14ac:dyDescent="0.25">
      <c r="B22" s="88" t="s">
        <v>36</v>
      </c>
      <c r="C22" s="89">
        <f>SUMIF('Coppini P. (Ghawdex)'!$D$23:$D$43,B22,'Coppini P. (Ghawdex)'!$I$23:$I$43)</f>
        <v>0</v>
      </c>
      <c r="D22" s="89">
        <f>SUMIF('Vella Cuschieri J. (Ghawdex)'!$D$23:$D$43,B22,'Vella Cuschieri J.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>SUM(C22:O22)</f>
        <v>0</v>
      </c>
      <c r="Q22" s="91">
        <f t="shared" si="0"/>
        <v>0</v>
      </c>
      <c r="R22" s="92">
        <f>SUM(P21:P22)</f>
        <v>3</v>
      </c>
      <c r="S22" s="93">
        <f t="shared" ref="S22:S30" si="1">R22/$P$31</f>
        <v>5.6603773584905662E-2</v>
      </c>
    </row>
    <row r="23" spans="2:19" ht="15.75" customHeight="1" x14ac:dyDescent="0.25">
      <c r="B23" s="76" t="s">
        <v>16</v>
      </c>
      <c r="C23" s="77">
        <f>SUMIF('Coppini P. (Ghawdex)'!$D$23:$D$43,B23,'Coppini P. (Ghawdex)'!$I$23:$I$43)</f>
        <v>0</v>
      </c>
      <c r="D23" s="77">
        <f>SUMIF('Vella Cuschieri J. (Ghawdex)'!$D$23:$D$43,B23,'Vella Cuschieri J. (Ghawdex)'!$I$23:$I$43)</f>
        <v>0</v>
      </c>
      <c r="E23" s="77">
        <f>SUMIF('Mifsud J (Ghawdex)'!$D$23:$D$43,B23,'Mifsud J (Ghawdex)'!$I$23:$I$43)</f>
        <v>34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>SUM(C23:O23)</f>
        <v>34</v>
      </c>
      <c r="Q23" s="94">
        <f t="shared" si="0"/>
        <v>0.64150943396226412</v>
      </c>
      <c r="R23" s="95">
        <f t="shared" ref="R23:R30" si="2">SUM(P23)</f>
        <v>34</v>
      </c>
      <c r="S23" s="96">
        <f t="shared" si="1"/>
        <v>0.64150943396226412</v>
      </c>
    </row>
    <row r="24" spans="2:19" ht="15.75" customHeight="1" x14ac:dyDescent="0.25">
      <c r="B24" s="76" t="s">
        <v>55</v>
      </c>
      <c r="C24" s="77">
        <f>SUMIF('Coppini P. (Ghawdex)'!$D$23:$D$43,B24,'Coppini P. (Ghawdex)'!$I$23:$I$43)</f>
        <v>0</v>
      </c>
      <c r="D24" s="77">
        <f>SUMIF('Vella Cuschieri J. (Ghawdex)'!$D$23:$D$43,B24,'Vella Cuschieri J.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>SUM(C24:O24)</f>
        <v>0</v>
      </c>
      <c r="Q24" s="94">
        <f t="shared" si="0"/>
        <v>0</v>
      </c>
      <c r="R24" s="95">
        <f t="shared" si="2"/>
        <v>0</v>
      </c>
      <c r="S24" s="96">
        <f t="shared" si="1"/>
        <v>0</v>
      </c>
    </row>
    <row r="25" spans="2:19" ht="15.75" customHeight="1" x14ac:dyDescent="0.25">
      <c r="B25" s="76" t="s">
        <v>56</v>
      </c>
      <c r="C25" s="77">
        <f>SUMIF('Coppini P. (Ghawdex)'!$D$23:$D$43,B25,'Coppini P. (Ghawdex)'!$I$23:$I$43)</f>
        <v>0</v>
      </c>
      <c r="D25" s="77">
        <f>SUMIF('Vella Cuschieri J. (Ghawdex)'!$D$23:$D$43,B25,'Vella Cuschieri J.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>SUM(C25:O25)</f>
        <v>0</v>
      </c>
      <c r="Q25" s="94">
        <f t="shared" si="0"/>
        <v>0</v>
      </c>
      <c r="R25" s="95">
        <f t="shared" si="2"/>
        <v>0</v>
      </c>
      <c r="S25" s="96">
        <f t="shared" si="1"/>
        <v>0</v>
      </c>
    </row>
    <row r="26" spans="2:19" ht="15.75" customHeight="1" x14ac:dyDescent="0.25">
      <c r="B26" s="76" t="s">
        <v>57</v>
      </c>
      <c r="C26" s="77">
        <f>SUMIF('Coppini P. (Ghawdex)'!$D$23:$D$43,B26,'Coppini P. (Ghawdex)'!$I$23:$I$43)</f>
        <v>0</v>
      </c>
      <c r="D26" s="77">
        <f>SUMIF('Vella Cuschieri J. (Ghawdex)'!$D$23:$D$43,B26,'Vella Cuschieri J.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>SUM(C26:O26)</f>
        <v>0</v>
      </c>
      <c r="Q26" s="94">
        <f t="shared" si="0"/>
        <v>0</v>
      </c>
      <c r="R26" s="95">
        <f t="shared" si="2"/>
        <v>0</v>
      </c>
      <c r="S26" s="96">
        <f t="shared" si="1"/>
        <v>0</v>
      </c>
    </row>
    <row r="27" spans="2:19" ht="15.75" customHeight="1" x14ac:dyDescent="0.25">
      <c r="B27" s="109" t="s">
        <v>108</v>
      </c>
      <c r="C27" s="77">
        <f>SUMIF('Coppini P. (Ghawdex)'!$D$23:$D$43,B27,'Coppini P. (Ghawdex)'!$I$23:$I$43)</f>
        <v>0</v>
      </c>
      <c r="D27" s="77">
        <f>SUMIF('Vella Cuschieri J. (Ghawdex)'!$D$23:$D$43,B27,'Vella Cuschieri J.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>SUM(C27:O27)</f>
        <v>0</v>
      </c>
      <c r="Q27" s="94">
        <f>P27/$P$31</f>
        <v>0</v>
      </c>
      <c r="R27" s="95">
        <f t="shared" si="2"/>
        <v>0</v>
      </c>
      <c r="S27" s="96">
        <f t="shared" si="1"/>
        <v>0</v>
      </c>
    </row>
    <row r="28" spans="2:19" ht="15.75" customHeight="1" x14ac:dyDescent="0.25">
      <c r="B28" s="109" t="s">
        <v>109</v>
      </c>
      <c r="C28" s="77">
        <f>SUMIF('Coppini P. (Ghawdex)'!$D$23:$D$43,B28,'Coppini P. (Ghawdex)'!$I$23:$I$43)</f>
        <v>0</v>
      </c>
      <c r="D28" s="77">
        <f>SUMIF('Vella Cuschieri J. (Ghawdex)'!$D$23:$D$43,B28,'Vella Cuschieri J.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>SUM(C28:O28)</f>
        <v>0</v>
      </c>
      <c r="Q28" s="94">
        <f>P28/$P$31</f>
        <v>0</v>
      </c>
      <c r="R28" s="95">
        <f t="shared" si="2"/>
        <v>0</v>
      </c>
      <c r="S28" s="96">
        <f t="shared" si="1"/>
        <v>0</v>
      </c>
    </row>
    <row r="29" spans="2:19" ht="15.75" customHeight="1" x14ac:dyDescent="0.25">
      <c r="B29" s="109" t="s">
        <v>110</v>
      </c>
      <c r="C29" s="77">
        <f>SUMIF('Coppini P. (Ghawdex)'!$D$23:$D$43,B29,'Coppini P. (Ghawdex)'!$I$23:$I$43)</f>
        <v>0</v>
      </c>
      <c r="D29" s="77">
        <f>SUMIF('Vella Cuschieri J. (Ghawdex)'!$D$23:$D$43,B29,'Vella Cuschieri J.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>SUM(C29:O29)</f>
        <v>0</v>
      </c>
      <c r="Q29" s="94">
        <f>P29/$P$31</f>
        <v>0</v>
      </c>
      <c r="R29" s="95">
        <f t="shared" si="2"/>
        <v>0</v>
      </c>
      <c r="S29" s="96">
        <f t="shared" si="1"/>
        <v>0</v>
      </c>
    </row>
    <row r="30" spans="2:19" ht="15.75" customHeight="1" thickBot="1" x14ac:dyDescent="0.3">
      <c r="B30" s="110" t="s">
        <v>111</v>
      </c>
      <c r="C30" s="77">
        <f>SUMIF('Coppini P. (Ghawdex)'!$D$23:$D$43,B30,'Coppini P. (Ghawdex)'!$I$23:$I$43)</f>
        <v>0</v>
      </c>
      <c r="D30" s="77">
        <f>SUMIF('Vella Cuschieri J. (Ghawdex)'!$D$23:$D$43,B30,'Vella Cuschieri J.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>SUM(C30:O30)</f>
        <v>0</v>
      </c>
      <c r="Q30" s="94">
        <f>P30/$P$31</f>
        <v>0</v>
      </c>
      <c r="R30" s="95">
        <f t="shared" si="2"/>
        <v>0</v>
      </c>
      <c r="S30" s="96">
        <f t="shared" si="1"/>
        <v>0</v>
      </c>
    </row>
    <row r="31" spans="2:19" ht="13.5" customHeight="1" thickBot="1" x14ac:dyDescent="0.3">
      <c r="B31" s="97" t="s">
        <v>17</v>
      </c>
      <c r="C31" s="98">
        <f t="shared" ref="C31:H31" si="3">SUM(C10:C30)</f>
        <v>6</v>
      </c>
      <c r="D31" s="98">
        <f t="shared" si="3"/>
        <v>3</v>
      </c>
      <c r="E31" s="98">
        <f t="shared" si="3"/>
        <v>44</v>
      </c>
      <c r="F31" s="98">
        <f t="shared" si="3"/>
        <v>0</v>
      </c>
      <c r="G31" s="98">
        <f t="shared" si="3"/>
        <v>0</v>
      </c>
      <c r="H31" s="98">
        <f t="shared" si="3"/>
        <v>0</v>
      </c>
      <c r="I31" s="98">
        <f t="shared" ref="I31:O31" si="4">SUM(I10:I26)</f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9">
        <f>SUM(P10:P30)</f>
        <v>53</v>
      </c>
      <c r="Q31" s="9"/>
      <c r="R31" s="8"/>
      <c r="S31" s="10"/>
    </row>
    <row r="32" spans="2:19" ht="13.5" customHeight="1" thickBot="1" x14ac:dyDescent="0.3">
      <c r="C32" s="111">
        <f>C31/P31</f>
        <v>0.11320754716981132</v>
      </c>
      <c r="D32" s="112">
        <f>D31/P31</f>
        <v>5.6603773584905662E-2</v>
      </c>
      <c r="E32" s="112">
        <f>E31/P31</f>
        <v>0.83018867924528306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workbookViewId="0">
      <selection activeCell="E13" sqref="E13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49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53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Ghal Mejju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144</v>
      </c>
      <c r="D9" s="71" t="s">
        <v>145</v>
      </c>
      <c r="E9" s="149" t="s">
        <v>152</v>
      </c>
      <c r="F9" s="71" t="s">
        <v>148</v>
      </c>
      <c r="G9" s="71" t="s">
        <v>146</v>
      </c>
      <c r="H9" s="71" t="s">
        <v>147</v>
      </c>
      <c r="I9" s="71" t="s">
        <v>160</v>
      </c>
      <c r="J9" s="71"/>
      <c r="K9" s="71"/>
      <c r="L9" s="71"/>
      <c r="M9" s="71"/>
      <c r="N9" s="71"/>
      <c r="O9" s="71"/>
      <c r="P9" s="72" t="s">
        <v>17</v>
      </c>
      <c r="Q9" s="73" t="s">
        <v>18</v>
      </c>
      <c r="R9" s="74" t="s">
        <v>19</v>
      </c>
      <c r="S9" s="75" t="s">
        <v>20</v>
      </c>
    </row>
    <row r="10" spans="1:20" ht="15.75" customHeight="1" x14ac:dyDescent="0.25">
      <c r="A10" s="47"/>
      <c r="B10" s="76" t="s">
        <v>28</v>
      </c>
      <c r="C10" s="77">
        <f>SUMIF('Coppini P. (Ghawdex)'!$D$23:$D$43,B10,'Coppini P. (Ghawdex)'!$M$23:$M$43)</f>
        <v>0</v>
      </c>
      <c r="D10" s="77">
        <f>SUMIF('Vella Cuschieri J. (Ghawdex)'!$D$23:$D$43,B10,'Vella Cuschieri J.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3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>SUM(C10:O10)</f>
        <v>3</v>
      </c>
      <c r="Q10" s="79">
        <f t="shared" ref="Q10:Q26" si="0">P10/$P$31</f>
        <v>3.3707865168539325E-2</v>
      </c>
      <c r="R10" s="80"/>
      <c r="S10" s="81"/>
    </row>
    <row r="11" spans="1:20" ht="15.75" customHeight="1" x14ac:dyDescent="0.25">
      <c r="B11" s="82" t="s">
        <v>29</v>
      </c>
      <c r="C11" s="83">
        <f>SUMIF('Coppini P. (Ghawdex)'!$D$23:$D$43,B11,'Coppini P. (Ghawdex)'!$M$23:$M$43)</f>
        <v>2</v>
      </c>
      <c r="D11" s="83">
        <f>SUMIF('Vella Cuschieri J. (Ghawdex)'!$D$23:$D$43,B11,'Vella Cuschieri J.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0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>SUM(C11:O11)</f>
        <v>2</v>
      </c>
      <c r="Q11" s="85">
        <f t="shared" si="0"/>
        <v>2.247191011235955E-2</v>
      </c>
      <c r="R11" s="86"/>
      <c r="S11" s="87"/>
    </row>
    <row r="12" spans="1:20" ht="15.75" customHeight="1" x14ac:dyDescent="0.25">
      <c r="B12" s="88" t="s">
        <v>15</v>
      </c>
      <c r="C12" s="89">
        <f>SUMIF('Coppini P. (Ghawdex)'!$D$23:$D$43,B12,'Coppini P. (Ghawdex)'!$M$23:$M$43)</f>
        <v>8</v>
      </c>
      <c r="D12" s="89">
        <f>SUMIF('Vella Cuschieri J. (Ghawdex)'!$D$23:$D$43,B12,'Vella Cuschieri J. (Ghawdex)'!$M$23:$M$43)</f>
        <v>6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>SUM(C12:O12)</f>
        <v>14</v>
      </c>
      <c r="Q12" s="91">
        <f t="shared" si="0"/>
        <v>0.15730337078651685</v>
      </c>
      <c r="R12" s="92">
        <f>SUM(P10:P12)</f>
        <v>19</v>
      </c>
      <c r="S12" s="93">
        <f>R12/$P$31</f>
        <v>0.21348314606741572</v>
      </c>
    </row>
    <row r="13" spans="1:20" ht="15.75" customHeight="1" x14ac:dyDescent="0.25">
      <c r="B13" s="76" t="s">
        <v>7</v>
      </c>
      <c r="C13" s="77">
        <f>SUMIF('Coppini P. (Ghawdex)'!$D$23:$D$43,B13,'Coppini P. (Ghawdex)'!$M$23:$M$43)</f>
        <v>0</v>
      </c>
      <c r="D13" s="77">
        <f>SUMIF('Vella Cuschieri J. (Ghawdex)'!$D$23:$D$43,B13,'Vella Cuschieri J.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>SUM(C13:O13)</f>
        <v>0</v>
      </c>
      <c r="Q13" s="79">
        <f t="shared" si="0"/>
        <v>0</v>
      </c>
      <c r="R13" s="80"/>
      <c r="S13" s="81"/>
    </row>
    <row r="14" spans="1:20" ht="15.75" customHeight="1" x14ac:dyDescent="0.25">
      <c r="B14" s="82" t="s">
        <v>58</v>
      </c>
      <c r="C14" s="83">
        <f>SUMIF('Coppini P. (Ghawdex)'!$D$23:$D$43,B14,'Coppini P. (Ghawdex)'!$M$23:$M$43)</f>
        <v>0</v>
      </c>
      <c r="D14" s="83">
        <f>SUMIF('Vella Cuschieri J. (Ghawdex)'!$D$23:$D$43,B14,'Vella Cuschieri J.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>SUM(C14:O14)</f>
        <v>0</v>
      </c>
      <c r="Q14" s="85">
        <f t="shared" si="0"/>
        <v>0</v>
      </c>
      <c r="R14" s="86"/>
      <c r="S14" s="87"/>
    </row>
    <row r="15" spans="1:20" ht="15.75" customHeight="1" x14ac:dyDescent="0.25">
      <c r="B15" s="88" t="s">
        <v>30</v>
      </c>
      <c r="C15" s="89">
        <f>SUMIF('Coppini P. (Ghawdex)'!$D$23:$D$43,B15,'Coppini P. (Ghawdex)'!$M$23:$M$43)</f>
        <v>0</v>
      </c>
      <c r="D15" s="89">
        <f>SUMIF('Vella Cuschieri J. (Ghawdex)'!$D$23:$D$43,B15,'Vella Cuschieri J.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23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>SUM(C15:O15)</f>
        <v>23</v>
      </c>
      <c r="Q15" s="91">
        <f t="shared" si="0"/>
        <v>0.25842696629213485</v>
      </c>
      <c r="R15" s="92">
        <f>SUM(P13:P15)</f>
        <v>23</v>
      </c>
      <c r="S15" s="93">
        <f>R15/$P$31</f>
        <v>0.25842696629213485</v>
      </c>
    </row>
    <row r="16" spans="1:20" ht="15.75" customHeight="1" x14ac:dyDescent="0.25">
      <c r="B16" s="76" t="s">
        <v>8</v>
      </c>
      <c r="C16" s="77">
        <f>SUMIF('Coppini P. (Ghawdex)'!$D$23:$D$43,B16,'Coppini P. (Ghawdex)'!$M$23:$M$43)</f>
        <v>0</v>
      </c>
      <c r="D16" s="77">
        <f>SUMIF('Vella Cuschieri J. (Ghawdex)'!$D$23:$D$43,B16,'Vella Cuschieri J.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>SUM(C16:O16)</f>
        <v>0</v>
      </c>
      <c r="Q16" s="79">
        <f t="shared" si="0"/>
        <v>0</v>
      </c>
      <c r="R16" s="80"/>
      <c r="S16" s="81"/>
    </row>
    <row r="17" spans="2:19" ht="15.75" customHeight="1" x14ac:dyDescent="0.25">
      <c r="B17" s="82" t="s">
        <v>31</v>
      </c>
      <c r="C17" s="83">
        <f>SUMIF('Coppini P. (Ghawdex)'!$D$23:$D$43,B17,'Coppini P. (Ghawdex)'!$M$23:$M$43)</f>
        <v>0</v>
      </c>
      <c r="D17" s="83">
        <f>SUMIF('Vella Cuschieri J. (Ghawdex)'!$D$23:$D$43,B17,'Vella Cuschieri J.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2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>SUM(C17:O17)</f>
        <v>2</v>
      </c>
      <c r="Q17" s="85">
        <f t="shared" si="0"/>
        <v>2.247191011235955E-2</v>
      </c>
      <c r="R17" s="86"/>
      <c r="S17" s="87"/>
    </row>
    <row r="18" spans="2:19" ht="15.75" customHeight="1" x14ac:dyDescent="0.25">
      <c r="B18" s="82" t="s">
        <v>32</v>
      </c>
      <c r="C18" s="83">
        <f>SUMIF('Coppini P. (Ghawdex)'!$D$23:$D$43,B18,'Coppini P. (Ghawdex)'!$M$23:$M$43)</f>
        <v>0</v>
      </c>
      <c r="D18" s="83">
        <f>SUMIF('Vella Cuschieri J. (Ghawdex)'!$D$23:$D$43,B18,'Vella Cuschieri J.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>SUM(C18:O18)</f>
        <v>0</v>
      </c>
      <c r="Q18" s="85">
        <f t="shared" si="0"/>
        <v>0</v>
      </c>
      <c r="R18" s="86"/>
      <c r="S18" s="87"/>
    </row>
    <row r="19" spans="2:19" ht="15.75" customHeight="1" x14ac:dyDescent="0.25">
      <c r="B19" s="82" t="s">
        <v>33</v>
      </c>
      <c r="C19" s="83">
        <f>SUMIF('Coppini P. (Ghawdex)'!$D$23:$D$43,B19,'Coppini P. (Ghawdex)'!$M$23:$M$43)</f>
        <v>0</v>
      </c>
      <c r="D19" s="83">
        <f>SUMIF('Vella Cuschieri J. (Ghawdex)'!$D$23:$D$43,B19,'Vella Cuschieri J.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0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>SUM(C19:O19)</f>
        <v>0</v>
      </c>
      <c r="Q19" s="85">
        <f t="shared" si="0"/>
        <v>0</v>
      </c>
      <c r="R19" s="86"/>
      <c r="S19" s="87"/>
    </row>
    <row r="20" spans="2:19" ht="15.75" customHeight="1" x14ac:dyDescent="0.25">
      <c r="B20" s="88" t="s">
        <v>34</v>
      </c>
      <c r="C20" s="89">
        <f>SUMIF('Coppini P. (Ghawdex)'!$D$23:$D$43,B20,'Coppini P. (Ghawdex)'!$M$23:$M$43)</f>
        <v>0</v>
      </c>
      <c r="D20" s="89">
        <f>SUMIF('Vella Cuschieri J. (Ghawdex)'!$D$23:$D$43,B20,'Vella Cuschieri J.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>SUM(C20:O20)</f>
        <v>0</v>
      </c>
      <c r="Q20" s="91">
        <f t="shared" si="0"/>
        <v>0</v>
      </c>
      <c r="R20" s="92">
        <f>SUM(P16:P20)</f>
        <v>2</v>
      </c>
      <c r="S20" s="93">
        <f>R20/$P$31</f>
        <v>2.247191011235955E-2</v>
      </c>
    </row>
    <row r="21" spans="2:19" ht="15.75" customHeight="1" x14ac:dyDescent="0.25">
      <c r="B21" s="76" t="s">
        <v>35</v>
      </c>
      <c r="C21" s="77">
        <f>SUMIF('Coppini P. (Ghawdex)'!$D$23:$D$43,B21,'Coppini P. (Ghawdex)'!$M$23:$M$43)</f>
        <v>0</v>
      </c>
      <c r="D21" s="77">
        <f>SUMIF('Vella Cuschieri J. (Ghawdex)'!$D$23:$D$43,B21,'Vella Cuschieri J.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3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>SUM(C21:O21)</f>
        <v>3</v>
      </c>
      <c r="Q21" s="79">
        <f t="shared" si="0"/>
        <v>3.3707865168539325E-2</v>
      </c>
      <c r="R21" s="80"/>
      <c r="S21" s="81"/>
    </row>
    <row r="22" spans="2:19" ht="15.75" customHeight="1" x14ac:dyDescent="0.25">
      <c r="B22" s="88" t="s">
        <v>36</v>
      </c>
      <c r="C22" s="89">
        <f>SUMIF('Coppini P. (Ghawdex)'!$D$23:$D$43,B22,'Coppini P. (Ghawdex)'!$M$23:$M$43)</f>
        <v>0</v>
      </c>
      <c r="D22" s="89">
        <f>SUMIF('Vella Cuschieri J. (Ghawdex)'!$D$23:$D$43,B22,'Vella Cuschieri J.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>SUM(C22:O22)</f>
        <v>0</v>
      </c>
      <c r="Q22" s="91">
        <f t="shared" si="0"/>
        <v>0</v>
      </c>
      <c r="R22" s="92">
        <f>SUM(P21:P22)</f>
        <v>3</v>
      </c>
      <c r="S22" s="93">
        <f t="shared" ref="S22:S30" si="1">R22/$P$31</f>
        <v>3.3707865168539325E-2</v>
      </c>
    </row>
    <row r="23" spans="2:19" ht="15.75" customHeight="1" x14ac:dyDescent="0.25">
      <c r="B23" s="76" t="s">
        <v>16</v>
      </c>
      <c r="C23" s="77">
        <f>SUMIF('Coppini P. (Ghawdex)'!$D$23:$D$43,B23,'Coppini P. (Ghawdex)'!$M$23:$M$43)</f>
        <v>0</v>
      </c>
      <c r="D23" s="77">
        <f>SUMIF('Vella Cuschieri J. (Ghawdex)'!$D$23:$D$43,B23,'Vella Cuschieri J.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34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>SUM(C23:O23)</f>
        <v>34</v>
      </c>
      <c r="Q23" s="94">
        <f t="shared" si="0"/>
        <v>0.38202247191011235</v>
      </c>
      <c r="R23" s="95">
        <f t="shared" ref="R23:R30" si="2">SUM(P23)</f>
        <v>34</v>
      </c>
      <c r="S23" s="96">
        <f t="shared" si="1"/>
        <v>0.38202247191011235</v>
      </c>
    </row>
    <row r="24" spans="2:19" ht="15.75" customHeight="1" x14ac:dyDescent="0.25">
      <c r="B24" s="76" t="s">
        <v>55</v>
      </c>
      <c r="C24" s="77">
        <f>SUMIF('Coppini P. (Ghawdex)'!$D$23:$D$43,B24,'Coppini P. (Ghawdex)'!$M$23:$M$43)</f>
        <v>0</v>
      </c>
      <c r="D24" s="77">
        <f>SUMIF('Vella Cuschieri J. (Ghawdex)'!$D$23:$D$43,B24,'Vella Cuschieri J.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>SUM(C24:O24)</f>
        <v>0</v>
      </c>
      <c r="Q24" s="94">
        <f t="shared" si="0"/>
        <v>0</v>
      </c>
      <c r="R24" s="95">
        <f t="shared" si="2"/>
        <v>0</v>
      </c>
      <c r="S24" s="96">
        <f t="shared" si="1"/>
        <v>0</v>
      </c>
    </row>
    <row r="25" spans="2:19" ht="15.75" customHeight="1" x14ac:dyDescent="0.25">
      <c r="B25" s="76" t="s">
        <v>56</v>
      </c>
      <c r="C25" s="77">
        <f>SUMIF('Coppini P. (Ghawdex)'!$D$23:$D$43,B25,'Coppini P. (Ghawdex)'!$M$23:$M$43)</f>
        <v>0</v>
      </c>
      <c r="D25" s="77">
        <f>SUMIF('Vella Cuschieri J. (Ghawdex)'!$D$23:$D$43,B25,'Vella Cuschieri J.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>SUM(C25:O25)</f>
        <v>0</v>
      </c>
      <c r="Q25" s="94">
        <f t="shared" si="0"/>
        <v>0</v>
      </c>
      <c r="R25" s="95">
        <f t="shared" si="2"/>
        <v>0</v>
      </c>
      <c r="S25" s="96">
        <f t="shared" si="1"/>
        <v>0</v>
      </c>
    </row>
    <row r="26" spans="2:19" ht="15.75" customHeight="1" x14ac:dyDescent="0.25">
      <c r="B26" s="76" t="s">
        <v>57</v>
      </c>
      <c r="C26" s="77">
        <f>SUMIF('Coppini P. (Ghawdex)'!$D$23:$D$43,B26,'Coppini P. (Ghawdex)'!$M$23:$M$43)</f>
        <v>0</v>
      </c>
      <c r="D26" s="77">
        <f>SUMIF('Vella Cuschieri J. (Ghawdex)'!$D$23:$D$43,B26,'Vella Cuschieri J.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>SUM(C26:O26)</f>
        <v>0</v>
      </c>
      <c r="Q26" s="94">
        <f t="shared" si="0"/>
        <v>0</v>
      </c>
      <c r="R26" s="95">
        <f t="shared" si="2"/>
        <v>0</v>
      </c>
      <c r="S26" s="96">
        <f t="shared" si="1"/>
        <v>0</v>
      </c>
    </row>
    <row r="27" spans="2:19" ht="15.75" customHeight="1" x14ac:dyDescent="0.25">
      <c r="B27" s="109" t="s">
        <v>108</v>
      </c>
      <c r="C27" s="77">
        <f>SUMIF('Coppini P. (Ghawdex)'!$D$23:$D$43,B27,'Coppini P. (Ghawdex)'!$M$23:$M$43)</f>
        <v>0</v>
      </c>
      <c r="D27" s="77">
        <f>SUMIF('Vella Cuschieri J. (Ghawdex)'!$D$23:$D$43,B27,'Vella Cuschieri J.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>SUM(C27:O27)</f>
        <v>0</v>
      </c>
      <c r="Q27" s="94">
        <f>P27/$P$31</f>
        <v>0</v>
      </c>
      <c r="R27" s="95">
        <f t="shared" si="2"/>
        <v>0</v>
      </c>
      <c r="S27" s="96">
        <f t="shared" si="1"/>
        <v>0</v>
      </c>
    </row>
    <row r="28" spans="2:19" ht="15.75" customHeight="1" x14ac:dyDescent="0.25">
      <c r="B28" s="109" t="s">
        <v>109</v>
      </c>
      <c r="C28" s="77">
        <f>SUMIF('Coppini P. (Ghawdex)'!$D$23:$D$43,B28,'Coppini P. (Ghawdex)'!$M$23:$M$43)</f>
        <v>0</v>
      </c>
      <c r="D28" s="77">
        <f>SUMIF('Vella Cuschieri J. (Ghawdex)'!$D$23:$D$43,B28,'Vella Cuschieri J.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>SUM(C28:O28)</f>
        <v>0</v>
      </c>
      <c r="Q28" s="94">
        <f>P28/$P$31</f>
        <v>0</v>
      </c>
      <c r="R28" s="95">
        <f t="shared" si="2"/>
        <v>0</v>
      </c>
      <c r="S28" s="96">
        <f t="shared" si="1"/>
        <v>0</v>
      </c>
    </row>
    <row r="29" spans="2:19" ht="15.75" customHeight="1" x14ac:dyDescent="0.25">
      <c r="B29" s="109" t="s">
        <v>110</v>
      </c>
      <c r="C29" s="77">
        <f>SUMIF('Coppini P. (Ghawdex)'!$D$23:$D$43,B29,'Coppini P. (Ghawdex)'!$M$23:$M$43)</f>
        <v>0</v>
      </c>
      <c r="D29" s="77">
        <f>SUMIF('Vella Cuschieri J. (Ghawdex)'!$D$23:$D$43,B29,'Vella Cuschieri J.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>SUM(C29:O29)</f>
        <v>0</v>
      </c>
      <c r="Q29" s="94">
        <f>P29/$P$31</f>
        <v>0</v>
      </c>
      <c r="R29" s="95">
        <f t="shared" si="2"/>
        <v>0</v>
      </c>
      <c r="S29" s="96">
        <f t="shared" si="1"/>
        <v>0</v>
      </c>
    </row>
    <row r="30" spans="2:19" ht="15.75" customHeight="1" thickBot="1" x14ac:dyDescent="0.3">
      <c r="B30" s="110" t="s">
        <v>111</v>
      </c>
      <c r="C30" s="77">
        <f>SUMIF('Coppini P. (Ghawdex)'!$D$23:$D$43,B30,'Coppini P. (Ghawdex)'!$M$23:$M$43)</f>
        <v>0</v>
      </c>
      <c r="D30" s="77">
        <f>SUMIF('Vella Cuschieri J. (Ghawdex)'!$D$23:$D$43,B30,'Vella Cuschieri J.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8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>SUM(C30:O30)</f>
        <v>8</v>
      </c>
      <c r="Q30" s="94">
        <f>P30/$P$31</f>
        <v>8.98876404494382E-2</v>
      </c>
      <c r="R30" s="95">
        <f t="shared" si="2"/>
        <v>8</v>
      </c>
      <c r="S30" s="96">
        <f t="shared" si="1"/>
        <v>8.98876404494382E-2</v>
      </c>
    </row>
    <row r="31" spans="2:19" ht="13.5" customHeight="1" thickBot="1" x14ac:dyDescent="0.3">
      <c r="B31" s="97" t="s">
        <v>17</v>
      </c>
      <c r="C31" s="98">
        <f t="shared" ref="C31:H31" si="3">SUM(C10:C30)</f>
        <v>10</v>
      </c>
      <c r="D31" s="98">
        <f t="shared" si="3"/>
        <v>6</v>
      </c>
      <c r="E31" s="98">
        <f t="shared" si="3"/>
        <v>0</v>
      </c>
      <c r="F31" s="98">
        <f t="shared" si="3"/>
        <v>73</v>
      </c>
      <c r="G31" s="98">
        <f t="shared" si="3"/>
        <v>0</v>
      </c>
      <c r="H31" s="98">
        <f t="shared" si="3"/>
        <v>0</v>
      </c>
      <c r="I31" s="98">
        <f t="shared" ref="I31:O31" si="4">SUM(I10:I26)</f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9">
        <f>SUM(P10:P30)</f>
        <v>89</v>
      </c>
      <c r="Q31" s="9"/>
      <c r="R31" s="8"/>
      <c r="S31" s="10"/>
    </row>
    <row r="32" spans="2:19" ht="13.5" customHeight="1" thickBot="1" x14ac:dyDescent="0.3">
      <c r="C32" s="111">
        <f>C31/P31</f>
        <v>0.11235955056179775</v>
      </c>
      <c r="D32" s="112">
        <f>D31/P31</f>
        <v>6.741573033707865E-2</v>
      </c>
      <c r="E32" s="112">
        <f>E31/P31</f>
        <v>0</v>
      </c>
      <c r="F32" s="112">
        <f>F31/P31</f>
        <v>0.8202247191011236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workbookViewId="0">
      <selection activeCell="E11" sqref="E11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49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52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Ghal Mejju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0" t="s">
        <v>144</v>
      </c>
      <c r="C9" s="71" t="s">
        <v>145</v>
      </c>
      <c r="D9" s="71" t="s">
        <v>148</v>
      </c>
      <c r="E9" s="71" t="s">
        <v>146</v>
      </c>
      <c r="F9" s="149" t="s">
        <v>151</v>
      </c>
      <c r="G9" s="71" t="s">
        <v>147</v>
      </c>
      <c r="H9" s="71" t="s">
        <v>160</v>
      </c>
      <c r="I9" s="71"/>
      <c r="J9" s="71"/>
      <c r="K9" s="71"/>
      <c r="L9" s="71"/>
      <c r="M9" s="71"/>
      <c r="N9" s="71"/>
      <c r="O9" s="72" t="s">
        <v>17</v>
      </c>
      <c r="P9" s="73" t="s">
        <v>18</v>
      </c>
      <c r="Q9" s="74" t="s">
        <v>19</v>
      </c>
      <c r="R9" s="75" t="s">
        <v>20</v>
      </c>
    </row>
    <row r="10" spans="1:20" ht="15.75" customHeight="1" x14ac:dyDescent="0.25">
      <c r="A10" s="76" t="s">
        <v>28</v>
      </c>
      <c r="B10" s="77">
        <f>SUMIF('Coppini P. (Ghawdex)'!$D$23:$D$43,A10,'Coppini P. (Ghawdex)'!$S$23:$S$43)</f>
        <v>0</v>
      </c>
      <c r="C10" s="77">
        <f>SUMIF('Vella Cuschieri J. (Ghawdex)'!$D$23:$D$43,A10,'Vella Cuschieri J. (Ghawdex)'!$S$23:$S$43)</f>
        <v>1</v>
      </c>
      <c r="D10" s="77">
        <f>SUMIF('Mifsud J (Ghawdex)'!$D$23:$D$43,A10,'Mifsud J (Ghawdex)'!$S$23:$S$43)</f>
        <v>16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>SUM(B10:N10)</f>
        <v>19</v>
      </c>
      <c r="P10" s="79">
        <f t="shared" ref="P10:P25" si="0">O10/$O$31</f>
        <v>3.5647279549718573E-2</v>
      </c>
      <c r="Q10" s="80"/>
      <c r="R10" s="81"/>
    </row>
    <row r="11" spans="1:20" ht="15.75" customHeight="1" x14ac:dyDescent="0.25">
      <c r="A11" s="82" t="s">
        <v>29</v>
      </c>
      <c r="B11" s="83">
        <f>SUMIF('Coppini P. (Ghawdex)'!$D$23:$D$43,A11,'Coppini P. (Ghawdex)'!$S$23:$S$43)</f>
        <v>8</v>
      </c>
      <c r="C11" s="83">
        <f>SUMIF('Vella Cuschieri J. (Ghawdex)'!$D$23:$D$43,A11,'Vella Cuschieri J. (Ghawdex)'!$S$23:$S$43)</f>
        <v>4</v>
      </c>
      <c r="D11" s="83">
        <f>SUMIF('Mifsud J (Ghawdex)'!$D$23:$D$43,A11,'Mifsud J (Ghawdex)'!$S$23:$S$43)</f>
        <v>36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>SUM(B11:N11)</f>
        <v>51</v>
      </c>
      <c r="P11" s="85">
        <f t="shared" si="0"/>
        <v>9.5684803001876179E-2</v>
      </c>
      <c r="Q11" s="86"/>
      <c r="R11" s="87"/>
    </row>
    <row r="12" spans="1:20" ht="15.75" customHeight="1" x14ac:dyDescent="0.25">
      <c r="A12" s="88" t="s">
        <v>15</v>
      </c>
      <c r="B12" s="89">
        <f>SUMIF('Coppini P. (Ghawdex)'!$D$23:$D$43,A12,'Coppini P. (Ghawdex)'!$S$23:$S$43)</f>
        <v>257</v>
      </c>
      <c r="C12" s="89">
        <f>SUMIF('Vella Cuschieri J. (Ghawdex)'!$D$23:$D$43,A12,'Vella Cuschieri J. (Ghawdex)'!$S$23:$S$43)</f>
        <v>31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4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>SUM(B12:N12)</f>
        <v>376</v>
      </c>
      <c r="P12" s="91">
        <f t="shared" si="0"/>
        <v>0.7054409005628518</v>
      </c>
      <c r="Q12" s="92">
        <f>SUM(O10:O12)</f>
        <v>446</v>
      </c>
      <c r="R12" s="93">
        <f>Q12/$O$31</f>
        <v>0.83677298311444648</v>
      </c>
    </row>
    <row r="13" spans="1:20" ht="15.75" customHeight="1" x14ac:dyDescent="0.25">
      <c r="A13" s="76" t="s">
        <v>7</v>
      </c>
      <c r="B13" s="77">
        <f>SUMIF('Coppini P. (Ghawdex)'!$D$23:$D$43,A13,'Coppini P. (Ghawdex)'!$S$23:$S$43)</f>
        <v>0</v>
      </c>
      <c r="C13" s="77">
        <f>SUMIF('Vella Cuschieri J. (Ghawdex)'!$D$23:$D$43,A13,'Vella Cuschieri J.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>SUM(B13:N13)</f>
        <v>0</v>
      </c>
      <c r="P13" s="79">
        <f t="shared" si="0"/>
        <v>0</v>
      </c>
      <c r="Q13" s="80"/>
      <c r="R13" s="81"/>
    </row>
    <row r="14" spans="1:20" ht="15.75" customHeight="1" x14ac:dyDescent="0.25">
      <c r="A14" s="82" t="s">
        <v>58</v>
      </c>
      <c r="B14" s="83">
        <f>SUMIF('Coppini P. (Ghawdex)'!$D$23:$D$43,A14,'Coppini P. (Ghawdex)'!$S$23:$S$43)</f>
        <v>0</v>
      </c>
      <c r="C14" s="83">
        <f>SUMIF('Vella Cuschieri J. (Ghawdex)'!$D$23:$D$43,A14,'Vella Cuschieri J.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>SUM(B14:N14)</f>
        <v>0</v>
      </c>
      <c r="P14" s="85">
        <f t="shared" si="0"/>
        <v>0</v>
      </c>
      <c r="Q14" s="86"/>
      <c r="R14" s="87"/>
    </row>
    <row r="15" spans="1:20" ht="15.75" customHeight="1" x14ac:dyDescent="0.25">
      <c r="A15" s="88" t="s">
        <v>30</v>
      </c>
      <c r="B15" s="89">
        <f>SUMIF('Coppini P. (Ghawdex)'!$D$23:$D$43,A15,'Coppini P. (Ghawdex)'!$S$23:$S$43)</f>
        <v>0</v>
      </c>
      <c r="C15" s="89">
        <f>SUMIF('Vella Cuschieri J. (Ghawdex)'!$D$23:$D$43,A15,'Vella Cuschieri J. (Ghawdex)'!$S$23:$S$43)</f>
        <v>0</v>
      </c>
      <c r="D15" s="89">
        <f>SUMIF('Mifsud J (Ghawdex)'!$D$23:$D$43,A15,'Mifsud J (Ghawdex)'!$S$23:$S$43)</f>
        <v>24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>SUM(B15:N15)</f>
        <v>24</v>
      </c>
      <c r="P15" s="91">
        <f t="shared" si="0"/>
        <v>4.5028142589118199E-2</v>
      </c>
      <c r="Q15" s="92">
        <f>SUM(O13:O15)</f>
        <v>24</v>
      </c>
      <c r="R15" s="93">
        <f>Q15/$O$31</f>
        <v>4.5028142589118199E-2</v>
      </c>
    </row>
    <row r="16" spans="1:20" ht="15.75" customHeight="1" x14ac:dyDescent="0.25">
      <c r="A16" s="76" t="s">
        <v>8</v>
      </c>
      <c r="B16" s="77">
        <f>SUMIF('Coppini P. (Ghawdex)'!$D$23:$D$43,A16,'Coppini P. (Ghawdex)'!$S$23:$S$43)</f>
        <v>0</v>
      </c>
      <c r="C16" s="77">
        <f>SUMIF('Vella Cuschieri J. (Ghawdex)'!$D$23:$D$43,A16,'Vella Cuschieri J.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>SUM(B16:N16)</f>
        <v>0</v>
      </c>
      <c r="P16" s="79">
        <f t="shared" si="0"/>
        <v>0</v>
      </c>
      <c r="Q16" s="80"/>
      <c r="R16" s="81"/>
    </row>
    <row r="17" spans="1:18" ht="15.75" customHeight="1" x14ac:dyDescent="0.25">
      <c r="A17" s="82" t="s">
        <v>31</v>
      </c>
      <c r="B17" s="83">
        <f>SUMIF('Coppini P. (Ghawdex)'!$D$23:$D$43,A17,'Coppini P. (Ghawdex)'!$S$23:$S$43)</f>
        <v>0</v>
      </c>
      <c r="C17" s="83">
        <f>SUMIF('Vella Cuschieri J. (Ghawdex)'!$D$23:$D$43,A17,'Vella Cuschieri J.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>SUM(B17:N17)</f>
        <v>0</v>
      </c>
      <c r="P17" s="85">
        <f t="shared" si="0"/>
        <v>0</v>
      </c>
      <c r="Q17" s="86"/>
      <c r="R17" s="87"/>
    </row>
    <row r="18" spans="1:18" ht="15.75" customHeight="1" x14ac:dyDescent="0.25">
      <c r="A18" s="82" t="s">
        <v>32</v>
      </c>
      <c r="B18" s="83">
        <f>SUMIF('Coppini P. (Ghawdex)'!$D$23:$D$43,A18,'Coppini P. (Ghawdex)'!$S$23:$S$43)</f>
        <v>0</v>
      </c>
      <c r="C18" s="83">
        <f>SUMIF('Vella Cuschieri J. (Ghawdex)'!$D$23:$D$43,A18,'Vella Cuschieri J.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>SUM(B18:N18)</f>
        <v>0</v>
      </c>
      <c r="P18" s="85">
        <f t="shared" si="0"/>
        <v>0</v>
      </c>
      <c r="Q18" s="86"/>
      <c r="R18" s="87"/>
    </row>
    <row r="19" spans="1:18" ht="15.75" customHeight="1" x14ac:dyDescent="0.25">
      <c r="A19" s="82" t="s">
        <v>33</v>
      </c>
      <c r="B19" s="83">
        <f>SUMIF('Coppini P. (Ghawdex)'!$D$23:$D$43,A19,'Coppini P. (Ghawdex)'!$S$23:$S$43)</f>
        <v>0</v>
      </c>
      <c r="C19" s="83">
        <f>SUMIF('Vella Cuschieri J. (Ghawdex)'!$D$23:$D$43,A19,'Vella Cuschieri J. (Ghawdex)'!$S$23:$S$43)</f>
        <v>0</v>
      </c>
      <c r="D19" s="83">
        <f>SUMIF('Mifsud J (Ghawdex)'!$D$23:$D$43,A19,'Mifsud J (Ghawdex)'!$S$23:$S$43)</f>
        <v>6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>SUM(B19:N19)</f>
        <v>6</v>
      </c>
      <c r="P19" s="85">
        <f t="shared" si="0"/>
        <v>1.125703564727955E-2</v>
      </c>
      <c r="Q19" s="86"/>
      <c r="R19" s="87"/>
    </row>
    <row r="20" spans="1:18" ht="15.75" customHeight="1" x14ac:dyDescent="0.25">
      <c r="A20" s="88" t="s">
        <v>34</v>
      </c>
      <c r="B20" s="89">
        <f>SUMIF('Coppini P. (Ghawdex)'!$D$23:$D$43,A20,'Coppini P. (Ghawdex)'!$S$23:$S$43)</f>
        <v>0</v>
      </c>
      <c r="C20" s="89">
        <f>SUMIF('Vella Cuschieri J. (Ghawdex)'!$D$23:$D$43,A20,'Vella Cuschieri J.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>SUM(B20:N20)</f>
        <v>2</v>
      </c>
      <c r="P20" s="91">
        <f t="shared" si="0"/>
        <v>3.7523452157598499E-3</v>
      </c>
      <c r="Q20" s="92">
        <f>SUM(O16:O20)</f>
        <v>8</v>
      </c>
      <c r="R20" s="93">
        <f>Q20/$O$31</f>
        <v>1.50093808630394E-2</v>
      </c>
    </row>
    <row r="21" spans="1:18" ht="15.75" customHeight="1" x14ac:dyDescent="0.25">
      <c r="A21" s="76" t="s">
        <v>35</v>
      </c>
      <c r="B21" s="77">
        <f>SUMIF('Coppini P. (Ghawdex)'!$D$23:$D$43,A21,'Coppini P. (Ghawdex)'!$S$23:$S$43)</f>
        <v>0</v>
      </c>
      <c r="C21" s="77">
        <f>SUMIF('Vella Cuschieri J. (Ghawdex)'!$D$23:$D$43,A21,'Vella Cuschieri J. (Ghawdex)'!$S$23:$S$43)</f>
        <v>0</v>
      </c>
      <c r="D21" s="77">
        <f>SUMIF('Mifsud J (Ghawdex)'!$D$23:$D$43,A21,'Mifsud J (Ghawdex)'!$S$23:$S$43)</f>
        <v>6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>SUM(B21:N21)</f>
        <v>6</v>
      </c>
      <c r="P21" s="79">
        <f t="shared" si="0"/>
        <v>1.125703564727955E-2</v>
      </c>
      <c r="Q21" s="80"/>
      <c r="R21" s="81"/>
    </row>
    <row r="22" spans="1:18" ht="15.75" customHeight="1" x14ac:dyDescent="0.25">
      <c r="A22" s="88" t="s">
        <v>36</v>
      </c>
      <c r="B22" s="89">
        <f>SUMIF('Coppini P. (Ghawdex)'!$D$23:$D$43,A22,'Coppini P. (Ghawdex)'!$S$23:$S$43)</f>
        <v>0</v>
      </c>
      <c r="C22" s="89">
        <f>SUMIF('Vella Cuschieri J. (Ghawdex)'!$D$23:$D$43,A22,'Vella Cuschieri J. (Ghawdex)'!$S$23:$S$43)</f>
        <v>0</v>
      </c>
      <c r="D22" s="89">
        <f>SUMIF('Mifsud J (Ghawdex)'!$D$23:$D$43,A22,'Mifsud J (Ghawdex)'!$S$23:$S$43)</f>
        <v>0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>SUM(B22:N22)</f>
        <v>0</v>
      </c>
      <c r="P22" s="91">
        <f t="shared" si="0"/>
        <v>0</v>
      </c>
      <c r="Q22" s="92">
        <f>SUM(O21:O22)</f>
        <v>6</v>
      </c>
      <c r="R22" s="93">
        <f t="shared" ref="R22:R30" si="1">Q22/$O$31</f>
        <v>1.125703564727955E-2</v>
      </c>
    </row>
    <row r="23" spans="1:18" ht="15.75" customHeight="1" x14ac:dyDescent="0.25">
      <c r="A23" s="76" t="s">
        <v>16</v>
      </c>
      <c r="B23" s="77">
        <f>SUMIF('Coppini P. (Ghawdex)'!$D$23:$D$43,A23,'Coppini P. (Ghawdex)'!$S$23:$S$43)</f>
        <v>0</v>
      </c>
      <c r="C23" s="77">
        <f>SUMIF('Vella Cuschieri J. (Ghawdex)'!$D$23:$D$43,A23,'Vella Cuschieri J. (Ghawdex)'!$S$23:$S$43)</f>
        <v>0</v>
      </c>
      <c r="D23" s="77">
        <f>SUMIF('Mifsud J (Ghawdex)'!$D$23:$D$43,A23,'Mifsud J (Ghawdex)'!$S$23:$S$43)</f>
        <v>40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>SUM(B23:N23)</f>
        <v>40</v>
      </c>
      <c r="P23" s="94">
        <f t="shared" si="0"/>
        <v>7.5046904315197005E-2</v>
      </c>
      <c r="Q23" s="95">
        <f t="shared" ref="Q23:Q30" si="2">SUM(O23)</f>
        <v>40</v>
      </c>
      <c r="R23" s="96">
        <f t="shared" si="1"/>
        <v>7.5046904315197005E-2</v>
      </c>
    </row>
    <row r="24" spans="1:18" ht="15.75" customHeight="1" x14ac:dyDescent="0.25">
      <c r="A24" s="76" t="s">
        <v>55</v>
      </c>
      <c r="B24" s="77">
        <f>SUMIF('Coppini P. (Ghawdex)'!$D$23:$D$43,A24,'Coppini P. (Ghawdex)'!$S$23:$S$43)</f>
        <v>0</v>
      </c>
      <c r="C24" s="77">
        <f>SUMIF('Vella Cuschieri J. (Ghawdex)'!$D$23:$D$43,A24,'Vella Cuschieri J.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>SUM(B24:N24)</f>
        <v>0</v>
      </c>
      <c r="P24" s="94">
        <f t="shared" si="0"/>
        <v>0</v>
      </c>
      <c r="Q24" s="95">
        <f t="shared" si="2"/>
        <v>0</v>
      </c>
      <c r="R24" s="96">
        <f t="shared" si="1"/>
        <v>0</v>
      </c>
    </row>
    <row r="25" spans="1:18" ht="15.75" customHeight="1" x14ac:dyDescent="0.25">
      <c r="A25" s="76" t="s">
        <v>56</v>
      </c>
      <c r="B25" s="77">
        <f>SUMIF('Coppini P. (Ghawdex)'!$D$23:$D$43,A25,'Coppini P. (Ghawdex)'!$S$23:$S$43)</f>
        <v>0</v>
      </c>
      <c r="C25" s="77">
        <f>SUMIF('Vella Cuschieri J. (Ghawdex)'!$D$23:$D$43,A25,'Vella Cuschieri J.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>SUM(B25:N25)</f>
        <v>0</v>
      </c>
      <c r="P25" s="94">
        <f t="shared" si="0"/>
        <v>0</v>
      </c>
      <c r="Q25" s="95">
        <f t="shared" si="2"/>
        <v>0</v>
      </c>
      <c r="R25" s="96">
        <f t="shared" si="1"/>
        <v>0</v>
      </c>
    </row>
    <row r="26" spans="1:18" ht="15.75" customHeight="1" x14ac:dyDescent="0.25">
      <c r="A26" s="76" t="s">
        <v>57</v>
      </c>
      <c r="B26" s="77">
        <f>SUMIF('Coppini P. (Ghawdex)'!$D$23:$D$43,A26,'Coppini P. (Ghawdex)'!$S$23:$S$43)</f>
        <v>0</v>
      </c>
      <c r="C26" s="77">
        <f>SUMIF('Vella Cuschieri J. (Ghawdex)'!$D$23:$D$43,A26,'Vella Cuschieri J.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>SUM(B26:N26)</f>
        <v>0</v>
      </c>
      <c r="P26" s="94">
        <f>O26/$O$31</f>
        <v>0</v>
      </c>
      <c r="Q26" s="95">
        <f t="shared" si="2"/>
        <v>0</v>
      </c>
      <c r="R26" s="96">
        <f t="shared" si="1"/>
        <v>0</v>
      </c>
    </row>
    <row r="27" spans="1:18" ht="15.75" customHeight="1" x14ac:dyDescent="0.25">
      <c r="A27" s="109" t="s">
        <v>108</v>
      </c>
      <c r="B27" s="77">
        <f>SUMIF('Coppini P. (Ghawdex)'!$D$23:$D$43,A27,'Coppini P. (Ghawdex)'!$S$23:$S$43)</f>
        <v>0</v>
      </c>
      <c r="C27" s="77">
        <f>SUMIF('Vella Cuschieri J. (Ghawdex)'!$D$23:$D$43,A27,'Vella Cuschieri J.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>SUM(B27:N27)</f>
        <v>0</v>
      </c>
      <c r="P27" s="94">
        <f>O27/$O$31</f>
        <v>0</v>
      </c>
      <c r="Q27" s="95">
        <f t="shared" si="2"/>
        <v>0</v>
      </c>
      <c r="R27" s="96">
        <f t="shared" si="1"/>
        <v>0</v>
      </c>
    </row>
    <row r="28" spans="1:18" ht="15.75" customHeight="1" x14ac:dyDescent="0.25">
      <c r="A28" s="109" t="s">
        <v>109</v>
      </c>
      <c r="B28" s="77">
        <f>SUMIF('Coppini P. (Ghawdex)'!$D$23:$D$43,A28,'Coppini P. (Ghawdex)'!$S$23:$S$43)</f>
        <v>0</v>
      </c>
      <c r="C28" s="77">
        <f>SUMIF('Vella Cuschieri J. (Ghawdex)'!$D$23:$D$43,A28,'Vella Cuschieri J.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>SUM(B28:N28)</f>
        <v>0</v>
      </c>
      <c r="P28" s="94">
        <f>O28/$O$31</f>
        <v>0</v>
      </c>
      <c r="Q28" s="95">
        <f t="shared" si="2"/>
        <v>0</v>
      </c>
      <c r="R28" s="96">
        <f t="shared" si="1"/>
        <v>0</v>
      </c>
    </row>
    <row r="29" spans="1:18" ht="15.75" customHeight="1" x14ac:dyDescent="0.25">
      <c r="A29" s="109" t="s">
        <v>110</v>
      </c>
      <c r="B29" s="77">
        <f>SUMIF('Coppini P. (Ghawdex)'!$D$23:$D$43,A29,'Coppini P. (Ghawdex)'!$S$23:$S$43)</f>
        <v>0</v>
      </c>
      <c r="C29" s="77">
        <f>SUMIF('Vella Cuschieri J. (Ghawdex)'!$D$23:$D$43,A29,'Vella Cuschieri J.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>SUM(B29:N29)</f>
        <v>0</v>
      </c>
      <c r="P29" s="94">
        <f>O29/$O$31</f>
        <v>0</v>
      </c>
      <c r="Q29" s="95">
        <f t="shared" si="2"/>
        <v>0</v>
      </c>
      <c r="R29" s="96">
        <f t="shared" si="1"/>
        <v>0</v>
      </c>
    </row>
    <row r="30" spans="1:18" ht="15.75" customHeight="1" thickBot="1" x14ac:dyDescent="0.3">
      <c r="A30" s="110" t="s">
        <v>111</v>
      </c>
      <c r="B30" s="77">
        <f>SUMIF('Coppini P. (Ghawdex)'!$D$23:$D$43,A30,'Coppini P. (Ghawdex)'!$S$23:$S$43)</f>
        <v>0</v>
      </c>
      <c r="C30" s="77">
        <f>SUMIF('Vella Cuschieri J. (Ghawdex)'!$D$23:$D$43,A30,'Vella Cuschieri J. (Ghawdex)'!$S$23:$S$43)</f>
        <v>0</v>
      </c>
      <c r="D30" s="77">
        <f>SUMIF('Mifsud J (Ghawdex)'!$D$23:$D$43,A30,'Mifsud J (Ghawdex)'!$S$23:$S$43)</f>
        <v>9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>SUM(B30:N30)</f>
        <v>9</v>
      </c>
      <c r="P30" s="94">
        <f>O30/$O$31</f>
        <v>1.6885553470919325E-2</v>
      </c>
      <c r="Q30" s="95">
        <f t="shared" si="2"/>
        <v>9</v>
      </c>
      <c r="R30" s="96">
        <f t="shared" si="1"/>
        <v>1.6885553470919325E-2</v>
      </c>
    </row>
    <row r="31" spans="1:18" ht="13.5" customHeight="1" thickBot="1" x14ac:dyDescent="0.3">
      <c r="A31" s="97" t="s">
        <v>17</v>
      </c>
      <c r="B31" s="98">
        <f t="shared" ref="B31:G31" si="3">SUM(B10:B30)</f>
        <v>265</v>
      </c>
      <c r="C31" s="98">
        <f t="shared" si="3"/>
        <v>36</v>
      </c>
      <c r="D31" s="98">
        <f t="shared" si="3"/>
        <v>139</v>
      </c>
      <c r="E31" s="98">
        <f t="shared" si="3"/>
        <v>1</v>
      </c>
      <c r="F31" s="98">
        <f t="shared" si="3"/>
        <v>6</v>
      </c>
      <c r="G31" s="98">
        <f t="shared" si="3"/>
        <v>84</v>
      </c>
      <c r="H31" s="98">
        <f t="shared" ref="H31:N31" si="4">SUM(H10:H26)</f>
        <v>2</v>
      </c>
      <c r="I31" s="98">
        <f t="shared" si="4"/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113">
        <f>SUM(O10:O30)</f>
        <v>533</v>
      </c>
      <c r="P31" s="9"/>
      <c r="Q31" s="8"/>
      <c r="R31" s="10"/>
    </row>
    <row r="32" spans="1:18" ht="13.5" customHeight="1" thickBot="1" x14ac:dyDescent="0.3">
      <c r="B32" s="111">
        <f>B31/O31</f>
        <v>0.49718574108818009</v>
      </c>
      <c r="C32" s="112">
        <f>C31/O31</f>
        <v>6.7542213883677302E-2</v>
      </c>
      <c r="D32" s="112">
        <f>D31/O31</f>
        <v>0.2607879924953096</v>
      </c>
      <c r="E32" s="112">
        <f>E31/O31</f>
        <v>1.876172607879925E-3</v>
      </c>
      <c r="F32" s="112">
        <f>F31/O31</f>
        <v>1.125703564727955E-2</v>
      </c>
      <c r="G32" s="112">
        <f>G31/O31</f>
        <v>0.1575984990619137</v>
      </c>
      <c r="H32" s="161">
        <f>H31/O31</f>
        <v>3.7523452157598499E-3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2" workbookViewId="0">
      <selection activeCell="Z46" sqref="Z46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0" t="s">
        <v>13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12" customHeight="1" x14ac:dyDescent="0.2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2:22" ht="12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t="4.5" customHeight="1" x14ac:dyDescent="0.25"/>
    <row r="9" spans="2:22" ht="12" hidden="1" customHeight="1" x14ac:dyDescent="0.25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0" spans="2:22" hidden="1" x14ac:dyDescent="0.25"/>
    <row r="11" spans="2:22" ht="15.6" x14ac:dyDescent="0.3">
      <c r="B11" s="12" t="s">
        <v>41</v>
      </c>
      <c r="C11" s="12"/>
      <c r="D11" s="12"/>
      <c r="E11" s="12"/>
      <c r="G11" s="5"/>
      <c r="H11" s="13" t="str">
        <f>Kriminal!H6</f>
        <v>Mejju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1" t="s">
        <v>59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6.75" hidden="1" customHeight="1" x14ac:dyDescent="0.25"/>
    <row r="15" spans="2:22" ht="10.5" customHeight="1" x14ac:dyDescent="0.25">
      <c r="B15" s="173" t="s">
        <v>54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60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112</v>
      </c>
      <c r="L20" s="18"/>
      <c r="M20" s="18" t="s">
        <v>21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25</v>
      </c>
      <c r="V20" s="18"/>
      <c r="W20" s="18" t="s">
        <v>14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22</v>
      </c>
      <c r="N21" s="22"/>
      <c r="O21" s="22" t="s">
        <v>23</v>
      </c>
      <c r="P21" s="22"/>
      <c r="Q21" s="22" t="s">
        <v>24</v>
      </c>
      <c r="R21" s="22"/>
      <c r="S21" s="22"/>
      <c r="T21" s="22"/>
      <c r="U21" s="22" t="s">
        <v>26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131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119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118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128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27</v>
      </c>
    </row>
    <row r="49" spans="3:23" x14ac:dyDescent="0.25">
      <c r="N49" s="28" t="s">
        <v>38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69" t="s">
        <v>12</v>
      </c>
      <c r="D51" s="169"/>
      <c r="E51" s="169"/>
      <c r="M51" s="5"/>
      <c r="N51" s="28" t="s">
        <v>37</v>
      </c>
      <c r="Q51" s="29"/>
      <c r="T51" s="42"/>
    </row>
    <row r="52" spans="3:23" x14ac:dyDescent="0.25">
      <c r="T52" s="15" t="s">
        <v>10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39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opLeftCell="A13" workbookViewId="0">
      <selection activeCell="G25" sqref="G25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3.95" customHeight="1" x14ac:dyDescent="0.25"/>
    <row r="4" spans="2:22" ht="15.75" customHeight="1" x14ac:dyDescent="0.3">
      <c r="B4" s="170" t="s">
        <v>40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Mejju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3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8</v>
      </c>
      <c r="H24" s="120"/>
      <c r="I24" s="123">
        <v>2</v>
      </c>
      <c r="J24" s="120"/>
      <c r="K24" s="123"/>
      <c r="L24" s="120"/>
      <c r="M24" s="123">
        <v>2</v>
      </c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8</v>
      </c>
      <c r="T24" s="120"/>
      <c r="U24" s="123"/>
      <c r="V24" s="120"/>
      <c r="W24" s="122">
        <f>IF(ISNUMBER(S24),S24,0)-IF(ISNUMBER(U24),U24,0)</f>
        <v>8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261</v>
      </c>
      <c r="H25" s="120"/>
      <c r="I25" s="123">
        <v>4</v>
      </c>
      <c r="J25" s="120"/>
      <c r="K25" s="123"/>
      <c r="L25" s="120"/>
      <c r="M25" s="123">
        <v>8</v>
      </c>
      <c r="N25" s="120"/>
      <c r="O25" s="123"/>
      <c r="P25" s="120"/>
      <c r="Q25" s="123">
        <v>0</v>
      </c>
      <c r="R25" s="120"/>
      <c r="S25" s="122">
        <f>IF(ISNUMBER(G25),G25,0)+IF(ISNUMBER(I25),I25,0)-IF(ISNUMBER(M25),M25,0)+IF(ISNUMBER(O25),O25,0)-IF(ISNUMBER(Q25),Q25,0)+IF(ISNUMBER(K25),K25,0)</f>
        <v>257</v>
      </c>
      <c r="T25" s="120"/>
      <c r="U25" s="123"/>
      <c r="V25" s="120"/>
      <c r="W25" s="122">
        <f>IF(ISNUMBER(S25),S25,0)-IF(ISNUMBER(U25),U25,0)</f>
        <v>257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124">
        <f>SUM(G23:G43)</f>
        <v>269</v>
      </c>
      <c r="H45" s="122"/>
      <c r="I45" s="124">
        <f>SUM(I22:I43)</f>
        <v>6</v>
      </c>
      <c r="J45" s="122"/>
      <c r="K45" s="124">
        <f>SUM(K23:K43)</f>
        <v>0</v>
      </c>
      <c r="L45" s="122"/>
      <c r="M45" s="124">
        <f>SUM(M22:M43)</f>
        <v>10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265</v>
      </c>
      <c r="T45" s="122"/>
      <c r="U45" s="124">
        <f>SUM(U22:U43)</f>
        <v>0</v>
      </c>
      <c r="V45" s="122"/>
      <c r="W45" s="124">
        <f>SUM(W22:W43)</f>
        <v>265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7"/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156</v>
      </c>
      <c r="D53" s="169"/>
      <c r="E53" s="169"/>
      <c r="M53" s="5"/>
      <c r="N53" s="28" t="s">
        <v>37</v>
      </c>
      <c r="Q53" s="176" t="s">
        <v>137</v>
      </c>
      <c r="R53" s="169"/>
      <c r="S53" s="169"/>
      <c r="T53" s="169"/>
      <c r="U53" s="169"/>
      <c r="V53" s="169"/>
      <c r="W53" s="169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A16" workbookViewId="0">
      <selection activeCell="Q24" sqref="Q24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135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136</v>
      </c>
      <c r="C9" s="12"/>
      <c r="D9" s="12"/>
      <c r="E9" s="12"/>
      <c r="H9" s="127" t="str">
        <f>Kriminal!$H$6</f>
        <v>Mejju 2018</v>
      </c>
      <c r="I9" s="127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3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5">
        <v>4</v>
      </c>
      <c r="H24" s="5"/>
      <c r="I24" s="39">
        <v>1</v>
      </c>
      <c r="J24" s="5"/>
      <c r="K24" s="39">
        <v>0</v>
      </c>
      <c r="L24" s="5"/>
      <c r="M24" s="39">
        <v>0</v>
      </c>
      <c r="N24" s="148"/>
      <c r="O24" s="39"/>
      <c r="P24" s="5"/>
      <c r="Q24" s="39">
        <v>1</v>
      </c>
      <c r="R24" s="5"/>
      <c r="S24" s="43">
        <f t="shared" si="0"/>
        <v>4</v>
      </c>
      <c r="T24" s="5"/>
      <c r="U24" s="39">
        <v>0</v>
      </c>
      <c r="V24" s="5"/>
      <c r="W24" s="43">
        <v>4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53">
        <v>35</v>
      </c>
      <c r="H25" s="5"/>
      <c r="I25" s="39">
        <v>2</v>
      </c>
      <c r="J25" s="5"/>
      <c r="K25" s="39">
        <v>0</v>
      </c>
      <c r="L25" s="5"/>
      <c r="M25" s="39">
        <v>6</v>
      </c>
      <c r="N25" s="5"/>
      <c r="O25" s="39">
        <v>0</v>
      </c>
      <c r="P25" s="5"/>
      <c r="Q25" s="39"/>
      <c r="R25" s="5"/>
      <c r="S25" s="43">
        <f t="shared" si="0"/>
        <v>31</v>
      </c>
      <c r="T25" s="5"/>
      <c r="U25" s="39"/>
      <c r="V25" s="5"/>
      <c r="W25" s="43">
        <f t="shared" ref="W25:W43" si="1">IF(ISNUMBER(S25),S25,0)-IF(ISNUMBER(U25),U25,0)</f>
        <v>31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40</v>
      </c>
      <c r="H45" s="43"/>
      <c r="I45" s="44">
        <f>SUM(I22:I43)</f>
        <v>3</v>
      </c>
      <c r="J45" s="43"/>
      <c r="K45" s="44">
        <f>SUM(K23:K43)</f>
        <v>0</v>
      </c>
      <c r="L45" s="43"/>
      <c r="M45" s="44">
        <f>SUM(M22:M43)</f>
        <v>6</v>
      </c>
      <c r="N45" s="43"/>
      <c r="O45" s="44">
        <f>SUM(O22:O43)</f>
        <v>0</v>
      </c>
      <c r="P45" s="43"/>
      <c r="Q45" s="44">
        <f>SUM(Q22:Q43)</f>
        <v>1</v>
      </c>
      <c r="R45" s="43"/>
      <c r="S45" s="44">
        <f>SUM(S22:S43)</f>
        <v>36</v>
      </c>
      <c r="T45" s="43"/>
      <c r="U45" s="44">
        <f>SUM(U22:U43)</f>
        <v>0</v>
      </c>
      <c r="V45" s="43"/>
      <c r="W45" s="44">
        <f>SUM(W22:W43)</f>
        <v>36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7"/>
      <c r="D52" s="177"/>
      <c r="E52" s="177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156</v>
      </c>
      <c r="D53" s="169"/>
      <c r="E53" s="169"/>
      <c r="K53" s="147"/>
      <c r="M53" s="5"/>
      <c r="N53" s="28" t="s">
        <v>37</v>
      </c>
      <c r="Q53" s="29"/>
      <c r="R53" s="11" t="s">
        <v>155</v>
      </c>
      <c r="S53" s="156" t="s">
        <v>137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2:22" ht="6.75" hidden="1" customHeight="1" x14ac:dyDescent="0.25"/>
    <row r="13" spans="2:22" ht="10.5" customHeight="1" x14ac:dyDescent="0.25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2" workbookViewId="0">
      <selection activeCell="A2" sqref="A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5" ht="6" customHeight="1" x14ac:dyDescent="0.25"/>
    <row r="4" spans="2:25" ht="15.75" customHeight="1" x14ac:dyDescent="0.3">
      <c r="B4" s="179" t="s">
        <v>138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5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5" ht="4.5" customHeight="1" x14ac:dyDescent="0.25"/>
    <row r="7" spans="2:25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5" hidden="1" x14ac:dyDescent="0.25"/>
    <row r="9" spans="2:25" s="156" customFormat="1" ht="15.6" x14ac:dyDescent="0.3">
      <c r="B9" s="12" t="s">
        <v>41</v>
      </c>
      <c r="C9" s="12"/>
      <c r="D9" s="12"/>
      <c r="E9" s="12"/>
      <c r="G9" s="159"/>
      <c r="H9" s="13" t="str">
        <f>Kriminal!H6</f>
        <v>Mejju 2018</v>
      </c>
      <c r="I9" s="159"/>
      <c r="L9" s="159"/>
      <c r="M9" s="159"/>
      <c r="P9" s="159"/>
      <c r="Q9" s="159"/>
    </row>
    <row r="10" spans="2:25" ht="3.75" customHeight="1" x14ac:dyDescent="0.25"/>
    <row r="11" spans="2:25" ht="106.5" customHeight="1" x14ac:dyDescent="0.25">
      <c r="B11" s="171" t="s">
        <v>59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5" ht="6.75" hidden="1" customHeight="1" x14ac:dyDescent="0.25"/>
    <row r="13" spans="2:25" ht="10.5" customHeight="1" x14ac:dyDescent="0.25">
      <c r="B13" s="173" t="s">
        <v>54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75" customHeight="1" x14ac:dyDescent="0.25">
      <c r="R15" s="15" t="s">
        <v>60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3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5">
        <v>19</v>
      </c>
      <c r="H23" s="5"/>
      <c r="I23" s="38"/>
      <c r="J23" s="5"/>
      <c r="K23" s="38"/>
      <c r="L23" s="5"/>
      <c r="M23" s="38">
        <v>3</v>
      </c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16</v>
      </c>
      <c r="T23" s="5"/>
      <c r="U23" s="154">
        <v>0</v>
      </c>
      <c r="V23" s="5"/>
      <c r="W23" s="43">
        <f t="shared" ref="W23:W43" si="1">IF(ISNUMBER(S23),S23,0)-IF(ISNUMBER(U23),U23,0)</f>
        <v>16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5">
        <v>35</v>
      </c>
      <c r="H24" s="5"/>
      <c r="I24" s="39">
        <v>1</v>
      </c>
      <c r="J24" s="5"/>
      <c r="K24" s="39"/>
      <c r="L24" s="5"/>
      <c r="M24" s="39"/>
      <c r="N24" s="5"/>
      <c r="O24" s="39"/>
      <c r="P24" s="5"/>
      <c r="Q24" s="131"/>
      <c r="R24" s="5"/>
      <c r="S24" s="43">
        <f t="shared" si="0"/>
        <v>36</v>
      </c>
      <c r="T24" s="5"/>
      <c r="U24" s="155">
        <v>2</v>
      </c>
      <c r="V24" s="5"/>
      <c r="W24" s="43">
        <f t="shared" si="1"/>
        <v>34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5">
        <v>47</v>
      </c>
      <c r="H28" s="5"/>
      <c r="I28" s="39"/>
      <c r="J28" s="5"/>
      <c r="K28" s="39"/>
      <c r="L28" s="5"/>
      <c r="M28" s="39">
        <v>23</v>
      </c>
      <c r="N28" s="5"/>
      <c r="O28" s="131"/>
      <c r="P28" s="5"/>
      <c r="Q28" s="39"/>
      <c r="R28" s="5"/>
      <c r="S28" s="43">
        <f t="shared" si="0"/>
        <v>24</v>
      </c>
      <c r="T28" s="5"/>
      <c r="U28" s="139">
        <v>0</v>
      </c>
      <c r="V28" s="5"/>
      <c r="W28" s="43">
        <f t="shared" si="1"/>
        <v>24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5">
        <v>2</v>
      </c>
      <c r="H30" s="5"/>
      <c r="I30" s="39"/>
      <c r="J30" s="5"/>
      <c r="K30" s="39"/>
      <c r="L30" s="5"/>
      <c r="M30" s="39">
        <v>2</v>
      </c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 t="s">
        <v>153</v>
      </c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5">
        <v>0</v>
      </c>
      <c r="H32" s="5"/>
      <c r="I32" s="39">
        <v>6</v>
      </c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6</v>
      </c>
      <c r="T32" s="5"/>
      <c r="U32" s="139">
        <v>0</v>
      </c>
      <c r="V32" s="5"/>
      <c r="W32" s="43">
        <f t="shared" si="1"/>
        <v>6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5">
        <v>6</v>
      </c>
      <c r="H34" s="5"/>
      <c r="I34" s="39">
        <v>3</v>
      </c>
      <c r="J34" s="5"/>
      <c r="K34" s="39"/>
      <c r="L34" s="5"/>
      <c r="M34" s="39">
        <v>3</v>
      </c>
      <c r="N34" s="5"/>
      <c r="O34" s="39"/>
      <c r="P34" s="5"/>
      <c r="Q34" s="39"/>
      <c r="R34" s="5"/>
      <c r="S34" s="43">
        <f t="shared" si="0"/>
        <v>6</v>
      </c>
      <c r="T34" s="5"/>
      <c r="U34" s="139">
        <v>0</v>
      </c>
      <c r="V34" s="5"/>
      <c r="W34" s="43">
        <f t="shared" si="1"/>
        <v>6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5">
        <v>0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9">
        <v>0</v>
      </c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5">
        <v>41</v>
      </c>
      <c r="H36" s="5"/>
      <c r="I36" s="39">
        <v>34</v>
      </c>
      <c r="J36" s="5"/>
      <c r="K36" s="39"/>
      <c r="L36" s="5"/>
      <c r="M36" s="39">
        <v>34</v>
      </c>
      <c r="N36" s="5"/>
      <c r="O36" s="39"/>
      <c r="P36" s="5"/>
      <c r="Q36" s="39">
        <v>1</v>
      </c>
      <c r="R36" s="5"/>
      <c r="S36" s="43">
        <f t="shared" si="0"/>
        <v>40</v>
      </c>
      <c r="T36" s="5"/>
      <c r="U36" s="139">
        <v>0</v>
      </c>
      <c r="V36" s="5"/>
      <c r="W36" s="43">
        <f t="shared" si="1"/>
        <v>40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5">
        <v>17</v>
      </c>
      <c r="H43" s="5"/>
      <c r="I43" s="39"/>
      <c r="J43" s="5"/>
      <c r="K43" s="39">
        <v>0</v>
      </c>
      <c r="L43" s="5"/>
      <c r="M43" s="39">
        <v>8</v>
      </c>
      <c r="N43" s="5"/>
      <c r="O43" s="39">
        <v>0</v>
      </c>
      <c r="P43" s="5"/>
      <c r="Q43" s="39"/>
      <c r="R43" s="5"/>
      <c r="S43" s="43">
        <f t="shared" si="0"/>
        <v>9</v>
      </c>
      <c r="T43" s="5"/>
      <c r="U43" s="131"/>
      <c r="V43" s="5"/>
      <c r="W43" s="43">
        <f t="shared" si="1"/>
        <v>9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169</v>
      </c>
      <c r="H45" s="44">
        <f t="shared" ref="H45:W45" si="2">SUM(H23:H43)</f>
        <v>0</v>
      </c>
      <c r="I45" s="44">
        <f t="shared" si="2"/>
        <v>44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73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1</v>
      </c>
      <c r="R45" s="44">
        <f t="shared" si="2"/>
        <v>0</v>
      </c>
      <c r="S45" s="44">
        <f>SUM(S23:S43)</f>
        <v>139</v>
      </c>
      <c r="T45" s="44">
        <f t="shared" si="2"/>
        <v>0</v>
      </c>
      <c r="U45" s="44">
        <f t="shared" si="2"/>
        <v>2</v>
      </c>
      <c r="V45" s="44">
        <f t="shared" si="2"/>
        <v>0</v>
      </c>
      <c r="W45" s="44">
        <f t="shared" si="2"/>
        <v>137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40" t="s">
        <v>142</v>
      </c>
      <c r="E49" s="140"/>
      <c r="F49" s="141"/>
      <c r="G49" s="142">
        <v>0</v>
      </c>
      <c r="H49" s="143"/>
      <c r="I49" s="142">
        <v>0</v>
      </c>
      <c r="J49" s="143"/>
      <c r="K49" s="142"/>
      <c r="L49" s="143"/>
      <c r="M49" s="142"/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f>IF(ISNUMBER(S49),S49,0)-IF(ISNUMBER(U49),U49,0)</f>
        <v>0</v>
      </c>
      <c r="X49" s="26"/>
    </row>
    <row r="50" spans="2:24" x14ac:dyDescent="0.25">
      <c r="C50" s="11" t="s">
        <v>27</v>
      </c>
    </row>
    <row r="51" spans="2:24" x14ac:dyDescent="0.25">
      <c r="N51" s="28" t="s">
        <v>38</v>
      </c>
      <c r="Q51" s="29"/>
    </row>
    <row r="52" spans="2:24" x14ac:dyDescent="0.25">
      <c r="B52" s="157" t="s">
        <v>157</v>
      </c>
      <c r="C52" s="152"/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69" t="s">
        <v>12</v>
      </c>
      <c r="D53" s="169"/>
      <c r="E53" s="169"/>
      <c r="M53" s="5"/>
      <c r="N53" s="28" t="s">
        <v>37</v>
      </c>
      <c r="Q53" s="29"/>
      <c r="T53" s="42"/>
    </row>
    <row r="54" spans="2:24" x14ac:dyDescent="0.25">
      <c r="T54" s="15" t="s">
        <v>10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39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2018-11-25T23:00:00+00:00</PublishedDate>
    <Country xmlns="d65012b4-6e05-4ad6-ae62-b5667f81ba92">Gozo</Country>
    <Month xmlns="d65012b4-6e05-4ad6-ae62-b5667f81ba92">May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A81819DA-4F82-4ECB-9852-E85528F88286}"/>
</file>

<file path=customXml/itemProps2.xml><?xml version="1.0" encoding="utf-8"?>
<ds:datastoreItem xmlns:ds="http://schemas.openxmlformats.org/officeDocument/2006/customXml" ds:itemID="{46E1B620-D466-4020-8F7A-98926D13910A}"/>
</file>

<file path=customXml/itemProps3.xml><?xml version="1.0" encoding="utf-8"?>
<ds:datastoreItem xmlns:ds="http://schemas.openxmlformats.org/officeDocument/2006/customXml" ds:itemID="{62564DD1-A846-4199-987A-25F13BE274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2018-08-31T07:16:10Z</cp:lastPrinted>
  <dcterms:created xsi:type="dcterms:W3CDTF">2001-09-20T13:22:09Z</dcterms:created>
  <dcterms:modified xsi:type="dcterms:W3CDTF">2018-10-24T08:23:54Z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