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2020/"/>
    </mc:Choice>
  </mc:AlternateContent>
  <xr:revisionPtr revIDLastSave="42" documentId="13_ncr:1_{6DD2DD78-2871-453F-806F-58E9C33A1D54}" xr6:coauthVersionLast="47" xr6:coauthVersionMax="47" xr10:uidLastSave="{E734AE85-2777-45B0-8E94-ED3BB362D142}"/>
  <bookViews>
    <workbookView xWindow="-120" yWindow="-120" windowWidth="25440" windowHeight="15390" tabRatio="934" firstSheet="5" activeTab="5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Vella M. (Ghawdex)" sheetId="34" r:id="rId11"/>
    <sheet name="Camilleri N. (Ghawdex)" sheetId="36" r:id="rId12"/>
    <sheet name="Galea C. (Ghawdex)" sheetId="41" r:id="rId13"/>
    <sheet name="MY NOTES" sheetId="39" r:id="rId14"/>
    <sheet name="Sheet4" sheetId="42" r:id="rId15"/>
  </sheets>
  <externalReferences>
    <externalReference r:id="rId16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9" i="1"/>
  <c r="S24" i="27" l="1"/>
  <c r="W24" i="27" s="1"/>
  <c r="I45" i="31" l="1"/>
  <c r="G19" i="7" l="1"/>
  <c r="G21" i="7"/>
  <c r="G29" i="7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10" i="5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0" i="3"/>
  <c r="S43" i="41" l="1"/>
  <c r="W43" i="41" s="1"/>
  <c r="U41" i="41"/>
  <c r="N19" i="1" s="1"/>
  <c r="Q41" i="41"/>
  <c r="L19" i="1" s="1"/>
  <c r="O41" i="41"/>
  <c r="K19" i="1" s="1"/>
  <c r="M41" i="41"/>
  <c r="J19" i="1" s="1"/>
  <c r="K41" i="41"/>
  <c r="I19" i="1" s="1"/>
  <c r="I41" i="41"/>
  <c r="H19" i="1" s="1"/>
  <c r="G41" i="41"/>
  <c r="G19" i="1" s="1"/>
  <c r="S39" i="41"/>
  <c r="G30" i="7" s="1"/>
  <c r="W38" i="41"/>
  <c r="S37" i="41"/>
  <c r="S36" i="41"/>
  <c r="S35" i="41"/>
  <c r="S34" i="41"/>
  <c r="S33" i="41"/>
  <c r="S32" i="41"/>
  <c r="G23" i="7" s="1"/>
  <c r="S31" i="41"/>
  <c r="G22" i="7" s="1"/>
  <c r="W30" i="41"/>
  <c r="S29" i="41"/>
  <c r="W28" i="41"/>
  <c r="S27" i="41"/>
  <c r="G18" i="7" s="1"/>
  <c r="S26" i="41"/>
  <c r="G17" i="7" s="1"/>
  <c r="S25" i="41"/>
  <c r="G16" i="7" s="1"/>
  <c r="S24" i="41"/>
  <c r="G15" i="7" s="1"/>
  <c r="S23" i="41"/>
  <c r="G14" i="7" s="1"/>
  <c r="S22" i="41"/>
  <c r="G13" i="7" s="1"/>
  <c r="S21" i="41"/>
  <c r="S20" i="41"/>
  <c r="S19" i="41"/>
  <c r="H7" i="41"/>
  <c r="W31" i="41" l="1"/>
  <c r="W33" i="41"/>
  <c r="G24" i="7"/>
  <c r="W20" i="41"/>
  <c r="G11" i="7"/>
  <c r="W21" i="41"/>
  <c r="G12" i="7"/>
  <c r="W23" i="41"/>
  <c r="W25" i="41"/>
  <c r="W27" i="41"/>
  <c r="W34" i="41"/>
  <c r="G25" i="7"/>
  <c r="W37" i="41"/>
  <c r="G28" i="7"/>
  <c r="W35" i="41"/>
  <c r="G26" i="7"/>
  <c r="W22" i="41"/>
  <c r="W24" i="41"/>
  <c r="W26" i="41"/>
  <c r="W29" i="41"/>
  <c r="G20" i="7"/>
  <c r="W36" i="41"/>
  <c r="G27" i="7"/>
  <c r="W39" i="41"/>
  <c r="M19" i="1"/>
  <c r="W19" i="41"/>
  <c r="G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10" i="3"/>
  <c r="H45" i="31"/>
  <c r="H17" i="1"/>
  <c r="J45" i="31"/>
  <c r="K45" i="31"/>
  <c r="I17" i="1" s="1"/>
  <c r="L45" i="31"/>
  <c r="M45" i="31"/>
  <c r="J17" i="1" s="1"/>
  <c r="N45" i="31"/>
  <c r="O45" i="31"/>
  <c r="K17" i="1" s="1"/>
  <c r="P45" i="31"/>
  <c r="Q45" i="31"/>
  <c r="L17" i="1" s="1"/>
  <c r="R45" i="31"/>
  <c r="T45" i="31"/>
  <c r="U45" i="31"/>
  <c r="N17" i="1" s="1"/>
  <c r="V45" i="31"/>
  <c r="G45" i="31"/>
  <c r="G17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7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8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G11" i="3"/>
  <c r="G12" i="3"/>
  <c r="F10" i="5"/>
  <c r="F11" i="5"/>
  <c r="E11" i="5"/>
  <c r="S23" i="27"/>
  <c r="W23" i="27" s="1"/>
  <c r="S23" i="28"/>
  <c r="C10" i="7" s="1"/>
  <c r="S23" i="34"/>
  <c r="F10" i="7" s="1"/>
  <c r="S24" i="31"/>
  <c r="W24" i="31" s="1"/>
  <c r="S24" i="34"/>
  <c r="F11" i="7" s="1"/>
  <c r="S25" i="34"/>
  <c r="F12" i="7" s="1"/>
  <c r="S26" i="31"/>
  <c r="W26" i="31" s="1"/>
  <c r="S26" i="34"/>
  <c r="F13" i="7" s="1"/>
  <c r="S27" i="34"/>
  <c r="F14" i="7" s="1"/>
  <c r="S28" i="31"/>
  <c r="D15" i="7" s="1"/>
  <c r="S28" i="34"/>
  <c r="F15" i="7" s="1"/>
  <c r="S29" i="31"/>
  <c r="D16" i="7" s="1"/>
  <c r="S29" i="34"/>
  <c r="F16" i="7" s="1"/>
  <c r="S30" i="31"/>
  <c r="D17" i="7" s="1"/>
  <c r="S30" i="34"/>
  <c r="F17" i="7" s="1"/>
  <c r="S31" i="34"/>
  <c r="F18" i="7" s="1"/>
  <c r="S32" i="31"/>
  <c r="D19" i="7" s="1"/>
  <c r="S32" i="34"/>
  <c r="F19" i="7" s="1"/>
  <c r="S33" i="34"/>
  <c r="W33" i="34" s="1"/>
  <c r="S34" i="31"/>
  <c r="D21" i="7" s="1"/>
  <c r="S34" i="34"/>
  <c r="F21" i="7" s="1"/>
  <c r="S35" i="34"/>
  <c r="F22" i="7" s="1"/>
  <c r="S36" i="31"/>
  <c r="D23" i="7" s="1"/>
  <c r="S36" i="34"/>
  <c r="F23" i="7" s="1"/>
  <c r="S37" i="31"/>
  <c r="D24" i="7" s="1"/>
  <c r="S37" i="34"/>
  <c r="W37" i="34" s="1"/>
  <c r="S38" i="31"/>
  <c r="D25" i="7" s="1"/>
  <c r="S38" i="34"/>
  <c r="W38" i="34" s="1"/>
  <c r="S39" i="34"/>
  <c r="W39" i="34" s="1"/>
  <c r="W40" i="28"/>
  <c r="S40" i="31"/>
  <c r="W40" i="31" s="1"/>
  <c r="S40" i="34"/>
  <c r="F27" i="7" s="1"/>
  <c r="S41" i="34"/>
  <c r="F28" i="7" s="1"/>
  <c r="S42" i="31"/>
  <c r="D29" i="7" s="1"/>
  <c r="S42" i="34"/>
  <c r="F29" i="7" s="1"/>
  <c r="S43" i="31"/>
  <c r="D30" i="7" s="1"/>
  <c r="S43" i="34"/>
  <c r="F30" i="7" s="1"/>
  <c r="G45" i="28"/>
  <c r="G15" i="1" s="1"/>
  <c r="G45" i="34"/>
  <c r="G16" i="1" s="1"/>
  <c r="G45" i="36"/>
  <c r="G18" i="1" s="1"/>
  <c r="A6" i="3"/>
  <c r="A6" i="7"/>
  <c r="Q45" i="36"/>
  <c r="L18" i="1" s="1"/>
  <c r="O45" i="36"/>
  <c r="K18" i="1" s="1"/>
  <c r="M45" i="36"/>
  <c r="J18" i="1" s="1"/>
  <c r="K45" i="36"/>
  <c r="I18" i="1" s="1"/>
  <c r="I45" i="36"/>
  <c r="H18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0" i="3"/>
  <c r="E29" i="7"/>
  <c r="E28" i="7"/>
  <c r="B18" i="7"/>
  <c r="B20" i="7"/>
  <c r="B23" i="7"/>
  <c r="C24" i="7"/>
  <c r="B27" i="7"/>
  <c r="B28" i="7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C10" i="5"/>
  <c r="G10" i="5"/>
  <c r="C11" i="5"/>
  <c r="G11" i="5"/>
  <c r="C12" i="5"/>
  <c r="G12" i="5"/>
  <c r="C13" i="5"/>
  <c r="G13" i="5"/>
  <c r="C14" i="5"/>
  <c r="G14" i="5"/>
  <c r="C15" i="5"/>
  <c r="G15" i="5"/>
  <c r="C16" i="5"/>
  <c r="G16" i="5"/>
  <c r="C17" i="5"/>
  <c r="G17" i="5"/>
  <c r="C18" i="5"/>
  <c r="G18" i="5"/>
  <c r="C19" i="5"/>
  <c r="G19" i="5"/>
  <c r="C20" i="5"/>
  <c r="G20" i="5"/>
  <c r="C21" i="5"/>
  <c r="G21" i="5"/>
  <c r="C22" i="5"/>
  <c r="G22" i="5"/>
  <c r="C23" i="5"/>
  <c r="G23" i="5"/>
  <c r="C24" i="5"/>
  <c r="G24" i="5"/>
  <c r="C25" i="5"/>
  <c r="G25" i="5"/>
  <c r="C26" i="5"/>
  <c r="G26" i="5"/>
  <c r="C27" i="5"/>
  <c r="G27" i="5"/>
  <c r="C28" i="5"/>
  <c r="G28" i="5"/>
  <c r="C29" i="5"/>
  <c r="G29" i="5"/>
  <c r="C30" i="5"/>
  <c r="G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8" i="1"/>
  <c r="S35" i="26"/>
  <c r="W35" i="26" s="1"/>
  <c r="M31" i="7"/>
  <c r="L31" i="7"/>
  <c r="K31" i="7"/>
  <c r="J31" i="7"/>
  <c r="I31" i="7"/>
  <c r="H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N31" i="5"/>
  <c r="M31" i="5"/>
  <c r="L31" i="5"/>
  <c r="K31" i="5"/>
  <c r="J31" i="5"/>
  <c r="I31" i="5"/>
  <c r="H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N31" i="3"/>
  <c r="M31" i="3"/>
  <c r="L31" i="3"/>
  <c r="K31" i="3"/>
  <c r="J31" i="3"/>
  <c r="I31" i="3"/>
  <c r="H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W31" i="34"/>
  <c r="C16" i="7"/>
  <c r="W41" i="28"/>
  <c r="S23" i="38"/>
  <c r="W23" i="38" s="1"/>
  <c r="E12" i="7"/>
  <c r="E20" i="7"/>
  <c r="E16" i="7"/>
  <c r="W36" i="28"/>
  <c r="W33" i="28"/>
  <c r="B10" i="7"/>
  <c r="C11" i="7" l="1"/>
  <c r="W24" i="28"/>
  <c r="F24" i="7"/>
  <c r="W35" i="34"/>
  <c r="B26" i="7"/>
  <c r="C22" i="7"/>
  <c r="E13" i="7"/>
  <c r="W31" i="28"/>
  <c r="W23" i="34"/>
  <c r="W41" i="34"/>
  <c r="W43" i="34"/>
  <c r="E25" i="7"/>
  <c r="B22" i="7"/>
  <c r="W26" i="34"/>
  <c r="B30" i="7"/>
  <c r="B14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5" i="34"/>
  <c r="W32" i="34"/>
  <c r="W26" i="28"/>
  <c r="B17" i="7"/>
  <c r="W27" i="31"/>
  <c r="G31" i="7"/>
  <c r="C21" i="7"/>
  <c r="W38" i="28"/>
  <c r="W30" i="28"/>
  <c r="W39" i="31"/>
  <c r="W42" i="28"/>
  <c r="W41" i="41"/>
  <c r="I20" i="1"/>
  <c r="N20" i="1"/>
  <c r="D28" i="7"/>
  <c r="W42" i="31"/>
  <c r="W31" i="31"/>
  <c r="S45" i="28"/>
  <c r="K20" i="1"/>
  <c r="L20" i="1"/>
  <c r="J20" i="1"/>
  <c r="H20" i="1"/>
  <c r="O19" i="1"/>
  <c r="D22" i="7"/>
  <c r="W34" i="31"/>
  <c r="D12" i="7"/>
  <c r="W23" i="28"/>
  <c r="F25" i="7"/>
  <c r="C15" i="7"/>
  <c r="E15" i="7"/>
  <c r="W32" i="28"/>
  <c r="W42" i="34"/>
  <c r="E23" i="7"/>
  <c r="N23" i="7" s="1"/>
  <c r="P23" i="7" s="1"/>
  <c r="E11" i="7"/>
  <c r="E30" i="7"/>
  <c r="W27" i="34"/>
  <c r="E26" i="7"/>
  <c r="W33" i="31"/>
  <c r="W37" i="31"/>
  <c r="S45" i="36"/>
  <c r="E19" i="7"/>
  <c r="N19" i="7" s="1"/>
  <c r="W28" i="31"/>
  <c r="W30" i="31"/>
  <c r="W32" i="31"/>
  <c r="C26" i="7"/>
  <c r="W29" i="31"/>
  <c r="D13" i="7"/>
  <c r="S45" i="38"/>
  <c r="W24" i="34"/>
  <c r="D11" i="7"/>
  <c r="B12" i="7"/>
  <c r="B11" i="7"/>
  <c r="F20" i="7"/>
  <c r="E27" i="7"/>
  <c r="B21" i="7"/>
  <c r="B25" i="7"/>
  <c r="B13" i="7"/>
  <c r="F26" i="7"/>
  <c r="B29" i="7"/>
  <c r="N29" i="7" s="1"/>
  <c r="P29" i="7" s="1"/>
  <c r="W38" i="31"/>
  <c r="W45" i="38"/>
  <c r="W45" i="26"/>
  <c r="G45" i="27"/>
  <c r="G14" i="1" s="1"/>
  <c r="G20" i="1" s="1"/>
  <c r="F31" i="3"/>
  <c r="W36" i="31"/>
  <c r="D10" i="7"/>
  <c r="W43" i="31"/>
  <c r="O11" i="3"/>
  <c r="O27" i="3"/>
  <c r="Q27" i="3" s="1"/>
  <c r="O12" i="3"/>
  <c r="O19" i="3"/>
  <c r="O17" i="3"/>
  <c r="O14" i="3"/>
  <c r="O16" i="3"/>
  <c r="O20" i="3"/>
  <c r="O11" i="5"/>
  <c r="O26" i="5"/>
  <c r="Q26" i="5" s="1"/>
  <c r="O13" i="5"/>
  <c r="O20" i="5"/>
  <c r="O29" i="3"/>
  <c r="Q29" i="3" s="1"/>
  <c r="E31" i="5"/>
  <c r="O24" i="5"/>
  <c r="Q24" i="5" s="1"/>
  <c r="O24" i="3"/>
  <c r="Q24" i="3" s="1"/>
  <c r="O18" i="3"/>
  <c r="O22" i="3"/>
  <c r="W45" i="36"/>
  <c r="M18" i="1"/>
  <c r="O18" i="1" s="1"/>
  <c r="O15" i="5"/>
  <c r="O17" i="5"/>
  <c r="O19" i="5"/>
  <c r="O21" i="5"/>
  <c r="O23" i="5"/>
  <c r="Q23" i="5" s="1"/>
  <c r="O10" i="5"/>
  <c r="S45" i="31"/>
  <c r="D27" i="7"/>
  <c r="D31" i="3"/>
  <c r="O12" i="5"/>
  <c r="O30" i="5"/>
  <c r="Q30" i="5" s="1"/>
  <c r="W45" i="27"/>
  <c r="M16" i="1"/>
  <c r="O16" i="1" s="1"/>
  <c r="M17" i="1"/>
  <c r="O17" i="1" s="1"/>
  <c r="M15" i="1"/>
  <c r="S45" i="26"/>
  <c r="O26" i="3"/>
  <c r="Q26" i="3" s="1"/>
  <c r="O28" i="3"/>
  <c r="Q28" i="3" s="1"/>
  <c r="O27" i="5"/>
  <c r="Q27" i="5" s="1"/>
  <c r="O29" i="5"/>
  <c r="Q29" i="5" s="1"/>
  <c r="O30" i="3"/>
  <c r="Q30" i="3" s="1"/>
  <c r="O15" i="3"/>
  <c r="C31" i="3"/>
  <c r="O25" i="5"/>
  <c r="Q25" i="5" s="1"/>
  <c r="C31" i="5"/>
  <c r="E31" i="3"/>
  <c r="F31" i="5"/>
  <c r="G31" i="3"/>
  <c r="O25" i="3"/>
  <c r="Q25" i="3" s="1"/>
  <c r="O28" i="5"/>
  <c r="Q28" i="5" s="1"/>
  <c r="N18" i="7"/>
  <c r="O10" i="3"/>
  <c r="O23" i="3"/>
  <c r="Q23" i="3" s="1"/>
  <c r="D31" i="5"/>
  <c r="O14" i="5"/>
  <c r="O16" i="5"/>
  <c r="O18" i="5"/>
  <c r="O22" i="5"/>
  <c r="O21" i="3"/>
  <c r="G31" i="5"/>
  <c r="O13" i="3"/>
  <c r="N10" i="7" l="1"/>
  <c r="N17" i="7"/>
  <c r="N14" i="7"/>
  <c r="N30" i="7"/>
  <c r="P30" i="7" s="1"/>
  <c r="N22" i="7"/>
  <c r="N24" i="7"/>
  <c r="P24" i="7" s="1"/>
  <c r="N16" i="7"/>
  <c r="N21" i="7"/>
  <c r="W45" i="28"/>
  <c r="W45" i="34"/>
  <c r="N15" i="7"/>
  <c r="N28" i="7"/>
  <c r="P28" i="7" s="1"/>
  <c r="C31" i="7"/>
  <c r="N12" i="7"/>
  <c r="E31" i="7"/>
  <c r="N26" i="7"/>
  <c r="P26" i="7" s="1"/>
  <c r="N27" i="7"/>
  <c r="P27" i="7" s="1"/>
  <c r="N25" i="7"/>
  <c r="P25" i="7" s="1"/>
  <c r="N13" i="7"/>
  <c r="N11" i="7"/>
  <c r="F31" i="7"/>
  <c r="B31" i="7"/>
  <c r="W45" i="31"/>
  <c r="M14" i="1"/>
  <c r="Q15" i="5"/>
  <c r="Q22" i="5"/>
  <c r="Q12" i="3"/>
  <c r="Q12" i="5"/>
  <c r="Q20" i="3"/>
  <c r="Q22" i="3"/>
  <c r="Q20" i="5"/>
  <c r="D31" i="7"/>
  <c r="O31" i="3"/>
  <c r="O15" i="1"/>
  <c r="N20" i="7"/>
  <c r="O31" i="5"/>
  <c r="Q15" i="3"/>
  <c r="P22" i="7" l="1"/>
  <c r="P15" i="7"/>
  <c r="O14" i="1"/>
  <c r="O20" i="1" s="1"/>
  <c r="M20" i="1"/>
  <c r="P12" i="7"/>
  <c r="R15" i="5"/>
  <c r="R12" i="3"/>
  <c r="R23" i="3"/>
  <c r="P18" i="3"/>
  <c r="R24" i="3"/>
  <c r="P10" i="3"/>
  <c r="E32" i="3"/>
  <c r="R26" i="3"/>
  <c r="C32" i="3"/>
  <c r="P14" i="3"/>
  <c r="R22" i="3"/>
  <c r="P19" i="3"/>
  <c r="P29" i="3"/>
  <c r="P22" i="3"/>
  <c r="P12" i="3"/>
  <c r="D32" i="3"/>
  <c r="M32" i="3"/>
  <c r="L32" i="3"/>
  <c r="P13" i="3"/>
  <c r="R29" i="3"/>
  <c r="P20" i="3"/>
  <c r="P30" i="3"/>
  <c r="P25" i="3"/>
  <c r="R27" i="3"/>
  <c r="P21" i="3"/>
  <c r="H32" i="3"/>
  <c r="P24" i="3"/>
  <c r="K32" i="3"/>
  <c r="P16" i="3"/>
  <c r="R28" i="3"/>
  <c r="P26" i="3"/>
  <c r="P23" i="3"/>
  <c r="F32" i="3"/>
  <c r="R15" i="3"/>
  <c r="R30" i="3"/>
  <c r="R25" i="3"/>
  <c r="P15" i="3"/>
  <c r="R20" i="3"/>
  <c r="P27" i="3"/>
  <c r="G32" i="3"/>
  <c r="P28" i="3"/>
  <c r="I32" i="3"/>
  <c r="P17" i="3"/>
  <c r="P11" i="3"/>
  <c r="N32" i="3"/>
  <c r="J32" i="3"/>
  <c r="R22" i="5"/>
  <c r="R12" i="5"/>
  <c r="R20" i="5"/>
  <c r="R30" i="5"/>
  <c r="R25" i="5"/>
  <c r="P27" i="5"/>
  <c r="P25" i="5"/>
  <c r="C32" i="5"/>
  <c r="P23" i="5"/>
  <c r="F32" i="5"/>
  <c r="P24" i="5"/>
  <c r="P10" i="5"/>
  <c r="N32" i="5"/>
  <c r="K32" i="5"/>
  <c r="P30" i="5"/>
  <c r="D32" i="5"/>
  <c r="G32" i="5"/>
  <c r="P21" i="5"/>
  <c r="P19" i="5"/>
  <c r="E32" i="5"/>
  <c r="J32" i="5"/>
  <c r="R26" i="5"/>
  <c r="P15" i="5"/>
  <c r="P28" i="5"/>
  <c r="P12" i="5"/>
  <c r="P22" i="5"/>
  <c r="P29" i="5"/>
  <c r="P17" i="5"/>
  <c r="L32" i="5"/>
  <c r="M32" i="5"/>
  <c r="I32" i="5"/>
  <c r="P18" i="5"/>
  <c r="P20" i="5"/>
  <c r="H32" i="5"/>
  <c r="P11" i="5"/>
  <c r="R24" i="5"/>
  <c r="P26" i="5"/>
  <c r="P16" i="5"/>
  <c r="P14" i="5"/>
  <c r="P13" i="5"/>
  <c r="R27" i="5"/>
  <c r="R29" i="5"/>
  <c r="R28" i="5"/>
  <c r="N31" i="7"/>
  <c r="O20" i="7" s="1"/>
  <c r="P20" i="7"/>
  <c r="R23" i="5"/>
  <c r="Q20" i="7" l="1"/>
  <c r="O21" i="7"/>
  <c r="O30" i="7"/>
  <c r="C32" i="7"/>
  <c r="O29" i="7"/>
  <c r="O18" i="7"/>
  <c r="O10" i="7"/>
  <c r="O17" i="7"/>
  <c r="D32" i="7"/>
  <c r="O14" i="7"/>
  <c r="O27" i="7"/>
  <c r="J32" i="7"/>
  <c r="O22" i="7"/>
  <c r="O16" i="7"/>
  <c r="O28" i="7"/>
  <c r="Q30" i="7"/>
  <c r="O15" i="7"/>
  <c r="G32" i="7"/>
  <c r="E32" i="7"/>
  <c r="O12" i="7"/>
  <c r="Q28" i="7"/>
  <c r="Q25" i="7"/>
  <c r="O23" i="7"/>
  <c r="Q22" i="7"/>
  <c r="Q15" i="7"/>
  <c r="Q26" i="7"/>
  <c r="Q24" i="7"/>
  <c r="F32" i="7"/>
  <c r="K32" i="7"/>
  <c r="M32" i="7"/>
  <c r="O26" i="7"/>
  <c r="L32" i="7"/>
  <c r="O13" i="7"/>
  <c r="O24" i="7"/>
  <c r="O25" i="7"/>
  <c r="Q27" i="7"/>
  <c r="B32" i="7"/>
  <c r="I32" i="7"/>
  <c r="Q29" i="7"/>
  <c r="O19" i="7"/>
  <c r="O11" i="7"/>
  <c r="H32" i="7"/>
  <c r="Q23" i="7"/>
  <c r="Q12" i="7"/>
</calcChain>
</file>

<file path=xl/sharedStrings.xml><?xml version="1.0" encoding="utf-8"?>
<sst xmlns="http://schemas.openxmlformats.org/spreadsheetml/2006/main" count="560" uniqueCount="170">
  <si>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</si>
  <si>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</si>
  <si>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</si>
  <si>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</si>
  <si>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</si>
  <si>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</si>
  <si>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</si>
  <si>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</si>
  <si>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</si>
  <si>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</si>
  <si>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</si>
  <si>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</si>
  <si>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</si>
  <si>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</si>
  <si>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</si>
  <si>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</si>
  <si>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</si>
  <si>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</si>
  <si>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</si>
  <si>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</si>
  <si>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</si>
  <si>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</si>
  <si>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</si>
  <si>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</si>
  <si>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</si>
  <si>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</si>
  <si>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</si>
  <si>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</si>
  <si>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</si>
  <si>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</si>
  <si>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</si>
  <si>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</si>
  <si>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</si>
  <si>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</si>
  <si>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</si>
  <si>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</si>
  <si>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</si>
  <si>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</si>
  <si>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</si>
  <si>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</si>
  <si>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</si>
  <si>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</si>
  <si>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</si>
  <si>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</si>
  <si>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</si>
  <si>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</si>
  <si>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</si>
  <si>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</si>
  <si>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</si>
  <si>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</si>
  <si>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</si>
  <si>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</si>
  <si>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</si>
  <si>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</si>
  <si>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</si>
  <si>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</si>
  <si>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</si>
  <si>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</si>
  <si>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</si>
  <si>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</si>
  <si>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</si>
  <si>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</si>
  <si>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</si>
  <si>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</si>
  <si>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</si>
  <si>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</si>
  <si>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</si>
  <si>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</si>
  <si>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</si>
  <si>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</si>
  <si>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</si>
  <si>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</si>
  <si>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</si>
  <si>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</si>
  <si>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</si>
  <si>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</si>
  <si>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</si>
  <si>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</si>
  <si>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</si>
  <si>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</si>
  <si>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</si>
  <si>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</si>
  <si>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</si>
  <si>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</si>
  <si>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</si>
  <si>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</si>
  <si>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</si>
  <si>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</si>
  <si>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</si>
  <si>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</si>
  <si>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</si>
  <si>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</si>
  <si>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</si>
  <si>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</si>
  <si>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</si>
  <si>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</si>
  <si>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</si>
  <si>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</si>
  <si>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</si>
  <si>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</si>
  <si>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</si>
  <si>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</si>
  <si>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</si>
  <si>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</si>
  <si>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</si>
  <si>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</si>
  <si>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</si>
  <si>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</si>
  <si>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</si>
  <si>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</si>
  <si>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</si>
  <si>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</si>
  <si>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</si>
  <si>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</si>
  <si>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</si>
  <si>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</si>
  <si>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</si>
  <si>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</si>
  <si>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</si>
  <si>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</si>
  <si>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</si>
  <si>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</si>
  <si>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</si>
  <si>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</si>
  <si>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</si>
  <si>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</si>
  <si>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</si>
  <si>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</si>
  <si>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</si>
  <si>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</si>
  <si>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</si>
  <si>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</si>
  <si>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</si>
  <si>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</si>
  <si>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</si>
  <si>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</si>
  <si>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</si>
  <si>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N. Camilleri</t>
  </si>
  <si>
    <t>J. Mifsud</t>
  </si>
  <si>
    <t>MONICA VELLA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</si>
  <si>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</si>
  <si>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</si>
  <si>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</si>
  <si>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</si>
  <si>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</si>
  <si>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</si>
  <si>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</si>
  <si>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</si>
  <si>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</si>
  <si>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</si>
  <si>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</si>
  <si>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</si>
  <si>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</si>
  <si>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</si>
  <si>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</si>
  <si>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</si>
  <si>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 xml:space="preserve">Rapport Ghax-Xahar ta'  </t>
  </si>
  <si>
    <t>MARZU</t>
  </si>
  <si>
    <r>
      <rPr>
        <b/>
        <i/>
        <sz val="12"/>
        <rFont val="Arial"/>
        <family val="2"/>
      </rPr>
      <t>GUNJU 2020</t>
    </r>
  </si>
  <si>
    <t>01 ta' Lulju 2020</t>
  </si>
  <si>
    <t>GUNJU 2020</t>
  </si>
  <si>
    <t>1 ta' Lulju 2020</t>
  </si>
  <si>
    <t>Gunju 2020</t>
  </si>
  <si>
    <t>SIMONE GRECH</t>
  </si>
  <si>
    <t>BRIGITTE SULTANA</t>
  </si>
  <si>
    <t>Magistrat Dr. Simone Grech LL.D.</t>
  </si>
  <si>
    <t>Silvio Xerri</t>
  </si>
  <si>
    <t>Diane Farrugia</t>
  </si>
  <si>
    <t>S. Grech</t>
  </si>
  <si>
    <t>B. Sultana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</si>
</sst>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49" fontId="21" fillId="0" borderId="0" xfId="0" applyNumberFormat="1" applyFont="1" applyProtection="1"/>
    <xf numFmtId="17" fontId="3" fillId="0" borderId="0" xfId="0" quotePrefix="1" applyNumberFormat="1" applyFont="1" applyProtection="1"/>
    <xf numFmtId="0" fontId="19" fillId="0" borderId="0" xfId="0" applyFont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C17" sqref="C17:O1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150</v>
      </c>
      <c r="H6" s="116" t="s">
        <v>162</v>
      </c>
      <c r="I6" s="106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8" t="s">
        <v>126</v>
      </c>
    </row>
    <row r="9" spans="2:17" x14ac:dyDescent="0.2">
      <c r="B9" s="166"/>
      <c r="C9" s="166"/>
      <c r="D9" s="166"/>
      <c r="E9" s="166"/>
      <c r="F9" s="45"/>
      <c r="G9" s="50" t="s">
        <v>1</v>
      </c>
      <c r="H9" s="51"/>
      <c r="I9" s="51"/>
      <c r="J9" s="51"/>
      <c r="K9" s="51"/>
      <c r="L9" s="51"/>
      <c r="M9" s="52" t="s">
        <v>152</v>
      </c>
      <c r="N9" s="51"/>
      <c r="O9" s="53" t="s">
        <v>12</v>
      </c>
      <c r="Q9" t="s">
        <v>62</v>
      </c>
    </row>
    <row r="10" spans="2:17" x14ac:dyDescent="0.2">
      <c r="B10" s="166"/>
      <c r="C10" s="166"/>
      <c r="D10" s="166"/>
      <c r="E10" s="166"/>
      <c r="F10" s="45"/>
      <c r="G10" s="54"/>
      <c r="H10" s="55" t="s">
        <v>2</v>
      </c>
      <c r="I10" s="55" t="s">
        <v>101</v>
      </c>
      <c r="J10" s="55" t="s">
        <v>151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6" t="s">
        <v>145</v>
      </c>
      <c r="C12" s="166"/>
      <c r="D12" s="166"/>
      <c r="E12" s="166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6"/>
      <c r="C13" s="166"/>
      <c r="D13" s="166"/>
      <c r="E13" s="166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4" t="str">
        <f>Q45</f>
        <v>SIMONE GRECH</v>
      </c>
      <c r="D14" s="45"/>
      <c r="E14" s="45"/>
      <c r="F14" s="45"/>
      <c r="G14" s="62">
        <f>'Grech S. (Ghawdex)'!G45</f>
        <v>139</v>
      </c>
      <c r="H14" s="63">
        <f>'Grech S. (Ghawdex)'!I45</f>
        <v>0</v>
      </c>
      <c r="I14" s="107">
        <f>'Grech S. (Ghawdex)'!K45</f>
        <v>0</v>
      </c>
      <c r="J14" s="63">
        <f>'Grech S. (Ghawdex)'!M45</f>
        <v>23</v>
      </c>
      <c r="K14" s="63">
        <f>'Grech S. (Ghawdex)'!O45</f>
        <v>0</v>
      </c>
      <c r="L14" s="63">
        <f>'Grech S. (Ghawdex)'!Q45</f>
        <v>0</v>
      </c>
      <c r="M14" s="64">
        <f t="shared" ref="M14:M17" si="0">G14+H14+I14-J14+K14-L14</f>
        <v>116</v>
      </c>
      <c r="N14" s="63">
        <f>'Grech S. (Ghawdex)'!U45</f>
        <v>0</v>
      </c>
      <c r="O14" s="65">
        <f t="shared" ref="O14:O17" si="1">M14-N14</f>
        <v>116</v>
      </c>
      <c r="Q14" t="s">
        <v>67</v>
      </c>
    </row>
    <row r="15" spans="2:17" x14ac:dyDescent="0.2">
      <c r="B15" s="46"/>
      <c r="C15" s="104" t="str">
        <f>Q72</f>
        <v>BRIGITTE SULTANA</v>
      </c>
      <c r="D15" s="45"/>
      <c r="E15" s="45"/>
      <c r="F15" s="45"/>
      <c r="G15" s="62">
        <f>'Sultana B. (Ghawdex)'!G45</f>
        <v>31</v>
      </c>
      <c r="H15" s="63">
        <f>'Sultana B. (Ghawdex)'!I45</f>
        <v>1</v>
      </c>
      <c r="I15" s="63">
        <f>'Sultana B. (Ghawdex)'!K45</f>
        <v>0</v>
      </c>
      <c r="J15" s="63">
        <f>'Sultana B. (Ghawdex)'!M45</f>
        <v>2</v>
      </c>
      <c r="K15" s="63">
        <f>'Sultana B. (Ghawdex)'!O45</f>
        <v>82</v>
      </c>
      <c r="L15" s="63">
        <f>'Sultana B. (Ghawdex)'!Q45</f>
        <v>0</v>
      </c>
      <c r="M15" s="64">
        <f t="shared" si="0"/>
        <v>112</v>
      </c>
      <c r="N15" s="63">
        <f>'Sultana B. (Ghawdex)'!U45</f>
        <v>0</v>
      </c>
      <c r="O15" s="65">
        <f t="shared" si="1"/>
        <v>112</v>
      </c>
      <c r="Q15" t="s">
        <v>68</v>
      </c>
    </row>
    <row r="16" spans="2:17" x14ac:dyDescent="0.2">
      <c r="B16" s="46"/>
      <c r="C16" s="104" t="str">
        <f>Q71</f>
        <v>MONICA VELLA</v>
      </c>
      <c r="D16" s="45"/>
      <c r="E16" s="45"/>
      <c r="F16" s="45"/>
      <c r="G16" s="62">
        <f>'Vella M. (Ghawdex)'!G45</f>
        <v>147</v>
      </c>
      <c r="H16" s="63">
        <f>'Vella M. (Ghawdex)'!I45</f>
        <v>1</v>
      </c>
      <c r="I16" s="63">
        <f>'Vella M. (Ghawdex)'!K45</f>
        <v>0</v>
      </c>
      <c r="J16" s="63">
        <f>'Vella M. (Ghawdex)'!M45</f>
        <v>0</v>
      </c>
      <c r="K16" s="63">
        <f>'Vella M. (Ghawdex)'!O45</f>
        <v>0</v>
      </c>
      <c r="L16" s="63">
        <f>'Vella M. (Ghawdex)'!Q45</f>
        <v>0</v>
      </c>
      <c r="M16" s="64">
        <f t="shared" si="0"/>
        <v>148</v>
      </c>
      <c r="N16" s="63">
        <f>'Vella M. (Ghawdex)'!U45</f>
        <v>0</v>
      </c>
      <c r="O16" s="65">
        <f t="shared" si="1"/>
        <v>148</v>
      </c>
      <c r="Q16" t="s">
        <v>69</v>
      </c>
    </row>
    <row r="17" spans="1:17" ht="12" customHeight="1" x14ac:dyDescent="0.2">
      <c r="B17" s="46"/>
      <c r="C17" s="104" t="str">
        <f>Q37</f>
        <v>JOSEPH MIFSUD</v>
      </c>
      <c r="D17" s="45"/>
      <c r="E17" s="45"/>
      <c r="F17" s="45"/>
      <c r="G17" s="62">
        <f>'Mifsud J (Ghawdex)'!G45</f>
        <v>216</v>
      </c>
      <c r="H17" s="63">
        <f>'Mifsud J (Ghawdex)'!I45</f>
        <v>51</v>
      </c>
      <c r="I17" s="63">
        <f>'Mifsud J (Ghawdex)'!K45</f>
        <v>0</v>
      </c>
      <c r="J17" s="63">
        <f>'Mifsud J (Ghawdex)'!M45</f>
        <v>22</v>
      </c>
      <c r="K17" s="63">
        <f>'Mifsud J (Ghawdex)'!O45</f>
        <v>0</v>
      </c>
      <c r="L17" s="63">
        <f>'Mifsud J (Ghawdex)'!Q45</f>
        <v>0</v>
      </c>
      <c r="M17" s="64">
        <f t="shared" si="0"/>
        <v>245</v>
      </c>
      <c r="N17" s="63">
        <f>'Mifsud J (Ghawdex)'!U45</f>
        <v>3</v>
      </c>
      <c r="O17" s="65">
        <f t="shared" si="1"/>
        <v>242</v>
      </c>
      <c r="Q17" t="s">
        <v>70</v>
      </c>
    </row>
    <row r="18" spans="1:17" ht="12" customHeight="1" x14ac:dyDescent="0.2">
      <c r="B18" s="46"/>
      <c r="C18" s="104" t="str">
        <f>Q66</f>
        <v>NEVILLE CAMILLERI</v>
      </c>
      <c r="D18" s="45"/>
      <c r="E18" s="45"/>
      <c r="F18" s="45"/>
      <c r="G18" s="62">
        <f>'Camilleri N. (Ghawdex)'!G45</f>
        <v>1</v>
      </c>
      <c r="H18" s="63">
        <f>'Camilleri N. (Ghawdex)'!I45</f>
        <v>0</v>
      </c>
      <c r="I18" s="63">
        <f>'Camilleri N. (Ghawdex)'!K45</f>
        <v>0</v>
      </c>
      <c r="J18" s="63">
        <f>'Camilleri N. (Ghawdex)'!M45</f>
        <v>0</v>
      </c>
      <c r="K18" s="63">
        <f>'Camilleri N. (Ghawdex)'!O45</f>
        <v>0</v>
      </c>
      <c r="L18" s="63">
        <f>'Camilleri N. (Ghawdex)'!Q45</f>
        <v>0</v>
      </c>
      <c r="M18" s="64">
        <f>G18+H18+I18-J18+K18-L18</f>
        <v>1</v>
      </c>
      <c r="N18" s="63">
        <f>'Camilleri N. (Ghawdex)'!U45</f>
        <v>0</v>
      </c>
      <c r="O18" s="65">
        <f>M18-N18</f>
        <v>1</v>
      </c>
      <c r="Q18" t="s">
        <v>71</v>
      </c>
    </row>
    <row r="19" spans="1:17" ht="12" customHeight="1" x14ac:dyDescent="0.2">
      <c r="A19" s="117"/>
      <c r="B19" s="46"/>
      <c r="C19" s="104" t="str">
        <f>Q70</f>
        <v>CHARMAINE GALEA</v>
      </c>
      <c r="D19" s="45"/>
      <c r="E19" s="45"/>
      <c r="F19" s="45"/>
      <c r="G19" s="62">
        <f>'Galea C. (Ghawdex)'!$G$41</f>
        <v>2</v>
      </c>
      <c r="H19" s="63">
        <f>'Galea C. (Ghawdex)'!$I$41</f>
        <v>0</v>
      </c>
      <c r="I19" s="108">
        <f>'Galea C. (Ghawdex)'!$K$41</f>
        <v>0</v>
      </c>
      <c r="J19" s="63">
        <f>'Galea C. (Ghawdex)'!$M$41</f>
        <v>0</v>
      </c>
      <c r="K19" s="108">
        <f>'Galea C. (Ghawdex)'!$O$41</f>
        <v>0</v>
      </c>
      <c r="L19" s="63">
        <f>'Galea C. (Ghawdex)'!$Q$41</f>
        <v>0</v>
      </c>
      <c r="M19" s="64">
        <f>G19+H19+I19-J19+K19-L19</f>
        <v>2</v>
      </c>
      <c r="N19" s="63">
        <f>'Galea C. (Ghawdex)'!$U$41</f>
        <v>0</v>
      </c>
      <c r="O19" s="65">
        <f>M19-N19</f>
        <v>2</v>
      </c>
      <c r="Q19" t="s">
        <v>72</v>
      </c>
    </row>
    <row r="20" spans="1:17" ht="12" customHeight="1" x14ac:dyDescent="0.2">
      <c r="A20" s="117"/>
      <c r="B20" s="46"/>
      <c r="C20" s="45"/>
      <c r="D20" s="45"/>
      <c r="E20" s="45"/>
      <c r="F20" s="68" t="s">
        <v>44</v>
      </c>
      <c r="G20" s="69">
        <f t="shared" ref="G20:O20" si="2">SUM(G14:G19)</f>
        <v>536</v>
      </c>
      <c r="H20" s="69">
        <f t="shared" si="2"/>
        <v>53</v>
      </c>
      <c r="I20" s="69">
        <f t="shared" si="2"/>
        <v>0</v>
      </c>
      <c r="J20" s="69">
        <f t="shared" si="2"/>
        <v>47</v>
      </c>
      <c r="K20" s="69">
        <f t="shared" si="2"/>
        <v>82</v>
      </c>
      <c r="L20" s="69">
        <f t="shared" si="2"/>
        <v>0</v>
      </c>
      <c r="M20" s="69">
        <f t="shared" si="2"/>
        <v>624</v>
      </c>
      <c r="N20" s="69">
        <f t="shared" si="2"/>
        <v>3</v>
      </c>
      <c r="O20" s="69">
        <f t="shared" si="2"/>
        <v>621</v>
      </c>
    </row>
    <row r="21" spans="1:17" ht="12" customHeight="1" x14ac:dyDescent="0.2">
      <c r="B21" s="46"/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8" t="s">
        <v>127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119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3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128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132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t="s">
        <v>163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3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5" t="s">
        <v>82</v>
      </c>
    </row>
    <row r="61" spans="17:17" ht="12" customHeight="1" x14ac:dyDescent="0.2">
      <c r="Q61" s="105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115</v>
      </c>
    </row>
    <row r="65" spans="17:17" ht="12" customHeight="1" x14ac:dyDescent="0.2">
      <c r="Q65" t="s">
        <v>116</v>
      </c>
    </row>
    <row r="66" spans="17:17" ht="12" customHeight="1" x14ac:dyDescent="0.2">
      <c r="Q66" t="s">
        <v>117</v>
      </c>
    </row>
    <row r="67" spans="17:17" ht="12" customHeight="1" x14ac:dyDescent="0.2">
      <c r="Q67" t="s">
        <v>120</v>
      </c>
    </row>
    <row r="68" spans="17:17" ht="12" customHeight="1" x14ac:dyDescent="0.2">
      <c r="Q68" t="s">
        <v>121</v>
      </c>
    </row>
    <row r="69" spans="17:17" ht="12" customHeight="1" x14ac:dyDescent="0.2">
      <c r="Q69" t="s">
        <v>123</v>
      </c>
    </row>
    <row r="70" spans="17:17" x14ac:dyDescent="0.2">
      <c r="Q70" t="s">
        <v>124</v>
      </c>
    </row>
    <row r="71" spans="17:17" ht="12" customHeight="1" x14ac:dyDescent="0.2">
      <c r="Q71" t="s">
        <v>139</v>
      </c>
    </row>
    <row r="72" spans="17:17" ht="12" customHeight="1" x14ac:dyDescent="0.2">
      <c r="Q72" t="s">
        <v>164</v>
      </c>
    </row>
    <row r="73" spans="17:17" ht="12" customHeight="1" x14ac:dyDescent="0.2"/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2" t="s">
        <v>10</v>
      </c>
      <c r="D53" s="172"/>
      <c r="E53" s="172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6" workbookViewId="0">
      <selection activeCell="G26" sqref="G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 t="s">
        <v>114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Gunju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12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12</v>
      </c>
      <c r="T24" s="5"/>
      <c r="U24" s="39"/>
      <c r="V24" s="5"/>
      <c r="W24" s="43">
        <f t="shared" si="0"/>
        <v>12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135</v>
      </c>
      <c r="H25" s="5"/>
      <c r="I25" s="39">
        <v>1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136</v>
      </c>
      <c r="T25" s="5"/>
      <c r="U25" s="39"/>
      <c r="V25" s="5"/>
      <c r="W25" s="43">
        <f t="shared" si="0"/>
        <v>136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147</v>
      </c>
      <c r="H45" s="43"/>
      <c r="I45" s="44">
        <f>SUM(I22:I43)</f>
        <v>1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148</v>
      </c>
      <c r="T45" s="43"/>
      <c r="U45" s="44">
        <f>SUM(U22:U43)</f>
        <v>0</v>
      </c>
      <c r="V45" s="43"/>
      <c r="W45" s="44">
        <f>SUM(W22:W43)</f>
        <v>148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53"/>
      <c r="E52" s="149"/>
      <c r="Q52" s="14"/>
      <c r="R52" s="14"/>
      <c r="S52" s="14"/>
      <c r="T52" s="14"/>
      <c r="U52" s="14"/>
      <c r="V52" s="14"/>
      <c r="W52" s="14"/>
    </row>
    <row r="53" spans="3:23" x14ac:dyDescent="0.2">
      <c r="C53" s="183"/>
      <c r="D53" s="172"/>
      <c r="E53" s="172"/>
      <c r="M53" s="5"/>
      <c r="N53" s="28" t="s">
        <v>35</v>
      </c>
      <c r="Q53" s="29"/>
      <c r="S53" s="11" t="s">
        <v>167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2" workbookViewId="0">
      <selection activeCell="AD49" sqref="AD49:AE49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 t="s">
        <v>118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s="153" customFormat="1" ht="15.75" x14ac:dyDescent="0.25">
      <c r="B9" s="12" t="s">
        <v>156</v>
      </c>
      <c r="C9" s="12"/>
      <c r="D9" s="12"/>
      <c r="E9" s="12"/>
      <c r="G9" s="156"/>
      <c r="H9" s="163" t="s">
        <v>160</v>
      </c>
      <c r="I9" s="157"/>
      <c r="L9" s="156"/>
      <c r="M9" s="156"/>
      <c r="P9" s="156"/>
      <c r="Q9" s="156"/>
    </row>
    <row r="10" spans="2:22" ht="3.75" customHeight="1" x14ac:dyDescent="0.2">
      <c r="H10" s="11" t="s">
        <v>157</v>
      </c>
    </row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65"/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134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4" t="s">
        <v>161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2" t="s">
        <v>10</v>
      </c>
      <c r="D53" s="172"/>
      <c r="E53" s="172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4" ht="6" customHeight="1" x14ac:dyDescent="0.2"/>
    <row r="4" spans="2:24" ht="15.75" customHeight="1" x14ac:dyDescent="0.25">
      <c r="B4" s="173" t="s">
        <v>153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4" ht="12" hidden="1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7" t="str">
        <f>Kriminal!$H$6</f>
        <v>Gunju 2020</v>
      </c>
      <c r="I7" s="128"/>
      <c r="L7" s="5"/>
      <c r="M7" s="5"/>
      <c r="P7" s="5"/>
      <c r="Q7" s="5"/>
    </row>
    <row r="8" spans="2:24" ht="106.7" customHeight="1" x14ac:dyDescent="0.2">
      <c r="B8" s="174" t="s">
        <v>53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2:24" ht="6.75" hidden="1" customHeight="1" x14ac:dyDescent="0.2"/>
    <row r="10" spans="2:24" ht="10.5" customHeight="1" x14ac:dyDescent="0.2">
      <c r="B10" s="176" t="s">
        <v>48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4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134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130</v>
      </c>
    </row>
    <row r="48" spans="2:24" x14ac:dyDescent="0.2">
      <c r="C48" s="144"/>
      <c r="D48" s="184"/>
      <c r="E48" s="185"/>
      <c r="T48" s="15" t="s">
        <v>8</v>
      </c>
    </row>
    <row r="49" spans="3:23" x14ac:dyDescent="0.2">
      <c r="C49" s="172"/>
      <c r="D49" s="172"/>
      <c r="E49" s="172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142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topLeftCell="A5" workbookViewId="0">
      <selection activeCell="C9" sqref="C9:D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95" customHeight="1" x14ac:dyDescent="0.2">
      <c r="A4" s="169" t="s">
        <v>146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47" customFormat="1" ht="15" customHeight="1" x14ac:dyDescent="0.2">
      <c r="A5" s="170" t="s">
        <v>147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customHeight="1" x14ac:dyDescent="0.2">
      <c r="A6" s="171" t="str">
        <f>CONCATENATE(Kriminal!G6, " ", Kriminal!H6)</f>
        <v>Statistika għal Gunju 2020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148</v>
      </c>
    </row>
    <row r="8" spans="1:20" ht="12.95" customHeight="1" x14ac:dyDescent="0.2">
      <c r="Q8" s="2"/>
    </row>
    <row r="9" spans="1:20" ht="96" customHeight="1" x14ac:dyDescent="0.2">
      <c r="C9" s="70" t="s">
        <v>168</v>
      </c>
      <c r="D9" s="71" t="s">
        <v>169</v>
      </c>
      <c r="E9" s="71" t="s">
        <v>136</v>
      </c>
      <c r="F9" s="71" t="s">
        <v>137</v>
      </c>
      <c r="G9" s="71" t="s">
        <v>140</v>
      </c>
      <c r="H9" s="71" t="s">
        <v>143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77">
        <f>SUMIF('Vella M. (Ghawdex)'!$D$23:$D$43,B10,'Vella M. (Ghawdex)'!$I$23:$I$43)</f>
        <v>0</v>
      </c>
      <c r="H10" s="77">
        <f>SUMIF('Galea C. (Ghawdex)'!$D$19:$D$39,B10,'Galea C. (Ghawdex)'!$I$19:$I$39)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0</v>
      </c>
      <c r="P10" s="79">
        <f t="shared" ref="P10:P26" si="1">O10/$O$31</f>
        <v>0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(Ghawdex)'!$I$23:$I$43)</f>
        <v>0</v>
      </c>
      <c r="D11" s="83">
        <f>SUMIF('Sultana B. (Ghawdex)'!$D$23:$D$43,B11,'Sultana B. (Ghawdex)'!$I$23:$I$43)</f>
        <v>1</v>
      </c>
      <c r="E11" s="83">
        <f>SUMIF('Mifsud J (Ghawdex)'!$D$23:$D$43,B11,'Mifsud J (Ghawdex)'!$I$23:$I$43)</f>
        <v>14</v>
      </c>
      <c r="F11" s="83">
        <f>SUMIF('Camilleri N. (Ghawdex)'!$D$23:$D$43,B11,'Camilleri N. (Ghawdex)'!$I$23:$I$43)</f>
        <v>0</v>
      </c>
      <c r="G11" s="83">
        <f>SUMIF('Vella M. (Ghawdex)'!$D$23:$D$43,B11,'Vella M. (Ghawdex)'!$I$23:$I$43)</f>
        <v>0</v>
      </c>
      <c r="H11" s="83">
        <f>SUMIF('Galea C. (Ghawdex)'!$D$19:$D$39,B11,'Galea C. (Ghawdex)'!$I$19:$I$39)</f>
        <v>0</v>
      </c>
      <c r="I11" s="83"/>
      <c r="J11" s="83"/>
      <c r="K11" s="83"/>
      <c r="L11" s="83"/>
      <c r="M11" s="83"/>
      <c r="N11" s="83"/>
      <c r="O11" s="84">
        <f t="shared" si="0"/>
        <v>15</v>
      </c>
      <c r="P11" s="85">
        <f t="shared" si="1"/>
        <v>0.28301886792452829</v>
      </c>
      <c r="Q11" s="86"/>
      <c r="R11" s="87"/>
    </row>
    <row r="12" spans="1:20" ht="15.75" customHeight="1" x14ac:dyDescent="0.2">
      <c r="B12" s="88" t="s">
        <v>13</v>
      </c>
      <c r="C12" s="83">
        <f>SUMIF('Grech S. (Ghawdex)'!$D$23:$D$43,B12,'Grech S. (Ghawdex)'!$I$23:$I$43)</f>
        <v>0</v>
      </c>
      <c r="D12" s="89">
        <f>SUMIF('Sultana B. (Ghawdex)'!$D$23:$D$43,B12,'Sultana B. (Ghawdex)'!$I$23:$I$43)</f>
        <v>0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9">
        <f>SUMIF('Vella M. (Ghawdex)'!$D$23:$D$43,B12,'Vella M. (Ghawdex)'!$I$23:$I$43)</f>
        <v>1</v>
      </c>
      <c r="H12" s="89">
        <f>SUMIF('Galea C. (Ghawdex)'!$D$19:$D$39,B12,'Galea C. (Ghawdex)'!$I$19:$I$39)</f>
        <v>0</v>
      </c>
      <c r="I12" s="89"/>
      <c r="J12" s="89"/>
      <c r="K12" s="89"/>
      <c r="L12" s="89"/>
      <c r="M12" s="89"/>
      <c r="N12" s="89"/>
      <c r="O12" s="90">
        <f t="shared" si="0"/>
        <v>1</v>
      </c>
      <c r="P12" s="91">
        <f t="shared" si="1"/>
        <v>1.8867924528301886E-2</v>
      </c>
      <c r="Q12" s="92">
        <f>SUM(O10:O12)</f>
        <v>16</v>
      </c>
      <c r="R12" s="93">
        <f>Q12/$O$31</f>
        <v>0.30188679245283018</v>
      </c>
    </row>
    <row r="13" spans="1:20" ht="15.75" customHeight="1" x14ac:dyDescent="0.2">
      <c r="B13" s="76" t="s">
        <v>6</v>
      </c>
      <c r="C13" s="77">
        <f>SUMIF('Grech S. (Ghawdex)'!$D$23:$D$43,B13,'Grech S.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(Ghawdex)'!$D$23:$D$43,B13,'Vella M. (Ghawdex)'!$I$23:$I$43)</f>
        <v>0</v>
      </c>
      <c r="H13" s="77">
        <f>SUMIF('Galea C. (Ghawdex)'!$D$19:$D$39,B13,'Galea C. (Ghawdex)'!$I$19:$I$39)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(Ghawdex)'!$D$23:$D$43,B14,'Vella M. (Ghawdex)'!$I$23:$I$43)</f>
        <v>0</v>
      </c>
      <c r="H14" s="83">
        <f>SUMIF('Galea C. (Ghawdex)'!$D$19:$D$39,B14,'Galea C. (Ghawdex)'!$I$19:$I$39)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0</v>
      </c>
      <c r="F15" s="89">
        <f>SUMIF('Camilleri N. (Ghawdex)'!$D$23:$D$43,B15,'Camilleri N. (Ghawdex)'!$I$23:$I$43)</f>
        <v>0</v>
      </c>
      <c r="G15" s="89">
        <f>SUMIF('Vella M. (Ghawdex)'!$D$23:$D$43,B15,'Vella M. (Ghawdex)'!$I$23:$I$43)</f>
        <v>0</v>
      </c>
      <c r="H15" s="89">
        <f>SUMIF('Galea C. (Ghawdex)'!$D$19:$D$39,B15,'Galea C. (Ghawdex)'!$I$19:$I$39)</f>
        <v>0</v>
      </c>
      <c r="I15" s="89"/>
      <c r="J15" s="89"/>
      <c r="K15" s="89"/>
      <c r="L15" s="89"/>
      <c r="M15" s="89"/>
      <c r="N15" s="89"/>
      <c r="O15" s="90">
        <f t="shared" si="0"/>
        <v>0</v>
      </c>
      <c r="P15" s="91">
        <f t="shared" si="1"/>
        <v>0</v>
      </c>
      <c r="Q15" s="92">
        <f>SUM(O13:O15)</f>
        <v>0</v>
      </c>
      <c r="R15" s="93">
        <f>Q15/$O$31</f>
        <v>0</v>
      </c>
    </row>
    <row r="16" spans="1:20" ht="15.75" customHeight="1" x14ac:dyDescent="0.2">
      <c r="B16" s="76" t="s">
        <v>7</v>
      </c>
      <c r="C16" s="77">
        <f>SUMIF('Grech S. (Ghawdex)'!$D$23:$D$43,B16,'Grech S.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(Ghawdex)'!$D$23:$D$43,B16,'Vella M. (Ghawdex)'!$I$23:$I$43)</f>
        <v>0</v>
      </c>
      <c r="H16" s="77">
        <f>SUMIF('Galea C. (Ghawdex)'!$D$19:$D$39,B16,'Galea C. (Ghawdex)'!$I$19:$I$39)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8" ht="15.75" customHeight="1" x14ac:dyDescent="0.2">
      <c r="B17" s="82" t="s">
        <v>29</v>
      </c>
      <c r="C17" s="83">
        <f>SUMIF('Grech S. (Ghawdex)'!$D$23:$D$43,B17,'Grech S.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(Ghawdex)'!$D$23:$D$43,B17,'Vella M. (Ghawdex)'!$I$23:$I$43)</f>
        <v>0</v>
      </c>
      <c r="H17" s="83">
        <f>SUMIF('Galea C. (Ghawdex)'!$D$19:$D$39,B17,'Galea C. (Ghawdex)'!$I$19:$I$39)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2:18" ht="15.75" customHeight="1" x14ac:dyDescent="0.2">
      <c r="B18" s="82" t="s">
        <v>30</v>
      </c>
      <c r="C18" s="83">
        <f>SUMIF('Grech S. (Ghawdex)'!$D$23:$D$43,B18,'Grech S.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(Ghawdex)'!$D$23:$D$43,B18,'Vella M. (Ghawdex)'!$I$23:$I$43)</f>
        <v>0</v>
      </c>
      <c r="H18" s="83">
        <f>SUMIF('Galea C. (Ghawdex)'!$D$19:$D$39,B18,'Galea C. (Ghawdex)'!$I$19:$I$39)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8" ht="15.75" customHeight="1" x14ac:dyDescent="0.2">
      <c r="B19" s="82" t="s">
        <v>31</v>
      </c>
      <c r="C19" s="83">
        <f>SUMIF('Grech S. (Ghawdex)'!$D$23:$D$43,B19,'Grech S.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2</v>
      </c>
      <c r="F19" s="83">
        <f>SUMIF('Camilleri N. (Ghawdex)'!$D$23:$D$43,B19,'Camilleri N. (Ghawdex)'!$I$23:$I$43)</f>
        <v>0</v>
      </c>
      <c r="G19" s="83">
        <f>SUMIF('Vella M. (Ghawdex)'!$D$23:$D$43,B19,'Vella M. (Ghawdex)'!$I$23:$I$43)</f>
        <v>0</v>
      </c>
      <c r="H19" s="83">
        <f>SUMIF('Galea C. (Ghawdex)'!$D$19:$D$39,B19,'Galea C. (Ghawdex)'!$I$19:$I$39)</f>
        <v>0</v>
      </c>
      <c r="I19" s="83"/>
      <c r="J19" s="83"/>
      <c r="K19" s="83"/>
      <c r="L19" s="83"/>
      <c r="M19" s="83"/>
      <c r="N19" s="83"/>
      <c r="O19" s="84">
        <f t="shared" si="0"/>
        <v>2</v>
      </c>
      <c r="P19" s="85">
        <f t="shared" si="1"/>
        <v>3.7735849056603772E-2</v>
      </c>
      <c r="Q19" s="86"/>
      <c r="R19" s="87"/>
    </row>
    <row r="20" spans="2:18" ht="15.75" customHeight="1" x14ac:dyDescent="0.2">
      <c r="B20" s="88" t="s">
        <v>32</v>
      </c>
      <c r="C20" s="89">
        <f>SUMIF('Grech S. (Ghawdex)'!$D$23:$D$43,B20,'Grech S.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9">
        <f>SUMIF('Vella M. (Ghawdex)'!$D$23:$D$43,B20,'Vella M. (Ghawdex)'!$I$23:$I$43)</f>
        <v>0</v>
      </c>
      <c r="H20" s="89">
        <f>SUMIF('Galea C. (Ghawdex)'!$D$19:$D$39,B20,'Galea C. (Ghawdex)'!$I$19:$I$39)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2</v>
      </c>
      <c r="R20" s="93">
        <f>Q20/$O$31</f>
        <v>3.7735849056603772E-2</v>
      </c>
    </row>
    <row r="21" spans="2:18" ht="15.75" customHeight="1" x14ac:dyDescent="0.2">
      <c r="B21" s="76" t="s">
        <v>33</v>
      </c>
      <c r="C21" s="77">
        <f>SUMIF('Grech S. (Ghawdex)'!$D$23:$D$43,B21,'Grech S.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8</v>
      </c>
      <c r="F21" s="77">
        <f>SUMIF('Camilleri N. (Ghawdex)'!$D$23:$D$43,B21,'Camilleri N. (Ghawdex)'!$I$23:$I$43)</f>
        <v>0</v>
      </c>
      <c r="G21" s="77">
        <f>SUMIF('Vella M. (Ghawdex)'!$D$23:$D$43,B21,'Vella M. (Ghawdex)'!$I$23:$I$43)</f>
        <v>0</v>
      </c>
      <c r="H21" s="77">
        <f>SUMIF('Galea C. (Ghawdex)'!$D$19:$D$39,B21,'Galea C. (Ghawdex)'!$I$19:$I$39)</f>
        <v>0</v>
      </c>
      <c r="I21" s="77"/>
      <c r="J21" s="77"/>
      <c r="K21" s="77"/>
      <c r="L21" s="77"/>
      <c r="M21" s="77"/>
      <c r="N21" s="77"/>
      <c r="O21" s="78">
        <f t="shared" si="0"/>
        <v>8</v>
      </c>
      <c r="P21" s="79">
        <f t="shared" si="1"/>
        <v>0.15094339622641509</v>
      </c>
      <c r="Q21" s="80"/>
      <c r="R21" s="81"/>
    </row>
    <row r="22" spans="2:18" ht="15.75" customHeight="1" x14ac:dyDescent="0.2">
      <c r="B22" s="88" t="s">
        <v>34</v>
      </c>
      <c r="C22" s="89">
        <f>SUMIF('Grech S. (Ghawdex)'!$D$23:$D$43,B22,'Grech S.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(Ghawdex)'!$D$23:$D$43,B22,'Vella M. (Ghawdex)'!$I$23:$I$43)</f>
        <v>0</v>
      </c>
      <c r="H22" s="89">
        <f>SUMIF('Galea C. (Ghawdex)'!$D$19:$D$39,B22,'Galea C. (Ghawdex)'!$I$19:$I$39)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8</v>
      </c>
      <c r="R22" s="93">
        <f t="shared" ref="R22:R30" si="2">Q22/$O$31</f>
        <v>0.15094339622641509</v>
      </c>
    </row>
    <row r="23" spans="2:18" ht="15.75" customHeight="1" x14ac:dyDescent="0.2">
      <c r="B23" s="76" t="s">
        <v>14</v>
      </c>
      <c r="C23" s="77">
        <f>SUMIF('Grech S. (Ghawdex)'!$D$23:$D$43,B23,'Grech S. (Ghawdex)'!$I$23:$I$43)</f>
        <v>0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27</v>
      </c>
      <c r="F23" s="77">
        <f>SUMIF('Camilleri N. (Ghawdex)'!$D$23:$D$43,B23,'Camilleri N. (Ghawdex)'!$I$23:$I$43)</f>
        <v>0</v>
      </c>
      <c r="G23" s="77">
        <f>SUMIF('Vella M. (Ghawdex)'!$D$23:$D$43,B23,'Vella M. (Ghawdex)'!$I$23:$I$43)</f>
        <v>0</v>
      </c>
      <c r="H23" s="77">
        <f>SUMIF('Galea C. (Ghawdex)'!$D$19:$D$39,B23,'Galea C. (Ghawdex)'!$I$19:$I$39)</f>
        <v>0</v>
      </c>
      <c r="I23" s="77"/>
      <c r="J23" s="77"/>
      <c r="K23" s="77"/>
      <c r="L23" s="77"/>
      <c r="M23" s="77"/>
      <c r="N23" s="77"/>
      <c r="O23" s="78">
        <f t="shared" si="0"/>
        <v>27</v>
      </c>
      <c r="P23" s="94">
        <f t="shared" si="1"/>
        <v>0.50943396226415094</v>
      </c>
      <c r="Q23" s="95">
        <f t="shared" ref="Q23:Q30" si="3">SUM(O23)</f>
        <v>27</v>
      </c>
      <c r="R23" s="96">
        <f t="shared" si="2"/>
        <v>0.50943396226415094</v>
      </c>
    </row>
    <row r="24" spans="2:18" ht="15.75" customHeight="1" x14ac:dyDescent="0.2">
      <c r="B24" s="76" t="s">
        <v>49</v>
      </c>
      <c r="C24" s="77">
        <f>SUMIF('Grech S. (Ghawdex)'!$D$23:$D$43,B24,'Grech S.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(Ghawdex)'!$D$23:$D$43,B24,'Vella M. (Ghawdex)'!$I$23:$I$43)</f>
        <v>0</v>
      </c>
      <c r="H24" s="77">
        <f>SUMIF('Galea C. (Ghawdex)'!$D$19:$D$39,B24,'Galea C. (Ghawdex)'!$I$19:$I$39)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2:18" ht="15.75" customHeight="1" x14ac:dyDescent="0.2">
      <c r="B25" s="76" t="s">
        <v>50</v>
      </c>
      <c r="C25" s="77">
        <f>SUMIF('Grech S. (Ghawdex)'!$D$23:$D$43,B25,'Grech S.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(Ghawdex)'!$D$23:$D$43,B25,'Vella M. (Ghawdex)'!$I$23:$I$43)</f>
        <v>0</v>
      </c>
      <c r="H25" s="77">
        <f>SUMIF('Galea C. (Ghawdex)'!$D$19:$D$39,B25,'Galea C. (Ghawdex)'!$I$19:$I$39)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8" ht="15.75" customHeight="1" x14ac:dyDescent="0.2">
      <c r="B26" s="76" t="s">
        <v>51</v>
      </c>
      <c r="C26" s="77">
        <f>SUMIF('Grech S. (Ghawdex)'!$D$23:$D$43,B26,'Grech S.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(Ghawdex)'!$D$23:$D$43,B26,'Vella M. (Ghawdex)'!$I$23:$I$43)</f>
        <v>0</v>
      </c>
      <c r="H26" s="77">
        <f>SUMIF('Galea C. (Ghawdex)'!$D$19:$D$39,B26,'Galea C. (Ghawdex)'!$I$19:$I$39)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8" ht="15.75" customHeight="1" x14ac:dyDescent="0.2">
      <c r="B27" s="109" t="s">
        <v>102</v>
      </c>
      <c r="C27" s="77">
        <f>SUMIF('Grech S. (Ghawdex)'!$D$23:$D$43,B27,'Grech S.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(Ghawdex)'!$D$23:$D$43,B27,'Vella M. (Ghawdex)'!$I$23:$I$43)</f>
        <v>0</v>
      </c>
      <c r="H27" s="77">
        <f>SUMIF('Galea C. (Ghawdex)'!$D$19:$D$39,B27,'Galea C. (Ghawdex)'!$I$19:$I$39)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8" ht="15.75" customHeight="1" x14ac:dyDescent="0.2">
      <c r="B28" s="109" t="s">
        <v>103</v>
      </c>
      <c r="C28" s="77">
        <f>SUMIF('Grech S. (Ghawdex)'!$D$23:$D$43,B28,'Grech S.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(Ghawdex)'!$D$23:$D$43,B28,'Vella M. (Ghawdex)'!$I$23:$I$43)</f>
        <v>0</v>
      </c>
      <c r="H28" s="77">
        <f>SUMIF('Galea C. (Ghawdex)'!$D$19:$D$39,B28,'Galea C. (Ghawdex)'!$I$19:$I$39)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8" ht="15.75" customHeight="1" x14ac:dyDescent="0.2">
      <c r="B29" s="109" t="s">
        <v>104</v>
      </c>
      <c r="C29" s="77">
        <f>SUMIF('Grech S. (Ghawdex)'!$D$23:$D$43,B29,'Grech S.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(Ghawdex)'!$D$23:$D$43,B29,'Vella M. (Ghawdex)'!$I$23:$I$43)</f>
        <v>0</v>
      </c>
      <c r="H29" s="77">
        <f>SUMIF('Galea C. (Ghawdex)'!$D$19:$D$39,B29,'Galea C. (Ghawdex)'!$I$19:$I$39)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8" ht="15.75" customHeight="1" thickBot="1" x14ac:dyDescent="0.25">
      <c r="B30" s="110" t="s">
        <v>105</v>
      </c>
      <c r="C30" s="77">
        <f>SUMIF('Grech S. (Ghawdex)'!$D$23:$D$43,B30,'Grech S.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(Ghawdex)'!$D$23:$D$43,B30,'Vella M. (Ghawdex)'!$I$23:$I$43)</f>
        <v>0</v>
      </c>
      <c r="H30" s="77">
        <f>SUMIF('Galea C. (Ghawdex)'!$D$19:$D$39,B30,'Galea C. (Ghawdex)'!$I$19:$I$39)</f>
        <v>0</v>
      </c>
      <c r="I30" s="77"/>
      <c r="J30" s="77"/>
      <c r="K30" s="77"/>
      <c r="L30" s="77"/>
      <c r="M30" s="77"/>
      <c r="N30" s="77"/>
      <c r="O30" s="78">
        <f t="shared" si="0"/>
        <v>0</v>
      </c>
      <c r="P30" s="94">
        <f>O30/$O$31</f>
        <v>0</v>
      </c>
      <c r="Q30" s="95">
        <f t="shared" si="3"/>
        <v>0</v>
      </c>
      <c r="R30" s="96">
        <f t="shared" si="2"/>
        <v>0</v>
      </c>
    </row>
    <row r="31" spans="2:18" ht="13.5" customHeight="1" thickBot="1" x14ac:dyDescent="0.25">
      <c r="B31" s="97" t="s">
        <v>15</v>
      </c>
      <c r="C31" s="98">
        <f t="shared" ref="C31:G31" si="4">SUM(C10:C30)</f>
        <v>0</v>
      </c>
      <c r="D31" s="98">
        <f t="shared" si="4"/>
        <v>1</v>
      </c>
      <c r="E31" s="98">
        <f t="shared" si="4"/>
        <v>51</v>
      </c>
      <c r="F31" s="98">
        <f t="shared" si="4"/>
        <v>0</v>
      </c>
      <c r="G31" s="98">
        <f t="shared" si="4"/>
        <v>1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53</v>
      </c>
      <c r="P31" s="9"/>
      <c r="Q31" s="8"/>
      <c r="R31" s="10"/>
    </row>
    <row r="32" spans="2:18" ht="13.5" customHeight="1" thickBot="1" x14ac:dyDescent="0.25">
      <c r="C32" s="111">
        <f>C31/O31</f>
        <v>0</v>
      </c>
      <c r="D32" s="112">
        <f>D31/O31</f>
        <v>1.8867924528301886E-2</v>
      </c>
      <c r="E32" s="112">
        <f>E31/O31</f>
        <v>0.96226415094339623</v>
      </c>
      <c r="F32" s="112">
        <f>F31/O31</f>
        <v>0</v>
      </c>
      <c r="G32" s="112">
        <f>G31/O31</f>
        <v>1.8867924528301886E-2</v>
      </c>
      <c r="H32" s="100">
        <f>H31/O31</f>
        <v>0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5" workbookViewId="0">
      <selection activeCell="C9" sqref="C9:D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95" customHeight="1" x14ac:dyDescent="0.2">
      <c r="A4" s="169" t="s">
        <v>146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47" customFormat="1" ht="15" customHeight="1" x14ac:dyDescent="0.2">
      <c r="A5" s="170" t="s">
        <v>149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customHeight="1" x14ac:dyDescent="0.2">
      <c r="A6" s="171" t="str">
        <f>CONCATENATE(Kriminal!G6, " ", Kriminal!H6)</f>
        <v>Statistika għal Gunju 2020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70" t="s">
        <v>168</v>
      </c>
      <c r="D9" s="71" t="s">
        <v>169</v>
      </c>
      <c r="E9" s="71" t="s">
        <v>138</v>
      </c>
      <c r="F9" s="71" t="s">
        <v>137</v>
      </c>
      <c r="G9" s="147" t="s">
        <v>141</v>
      </c>
      <c r="H9" s="71" t="s">
        <v>144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(Ghawdex)'!$M$23:$M$43)</f>
        <v>0</v>
      </c>
      <c r="D10" s="77">
        <f>SUMIF('Sultana B. (Ghawdex)'!$D$23:$D$43,B10,'Sultana B. (Ghawdex)'!$M$23:$M$43)</f>
        <v>0</v>
      </c>
      <c r="E10" s="77">
        <f>SUMIF('Mifsud J (Ghawdex)'!$D$23:$D$43,B10,'Mifsud J (Ghawdex)'!$M$23:$M$43)</f>
        <v>0</v>
      </c>
      <c r="F10" s="77">
        <f>SUMIF('Camilleri N. (Ghawdex)'!$D$23:$D$43,B10,'Camilleri N. (Ghawdex)'!$M$23:$M$43)</f>
        <v>0</v>
      </c>
      <c r="G10" s="77">
        <f>SUMIF('Vella M. (Ghawdex)'!$D$23:$D$43,B10,'Vella M. (Ghawdex)'!$M$23:$M$43)</f>
        <v>0</v>
      </c>
      <c r="H10" s="77">
        <f>SUMIF('Galea C. (Ghawdex)'!$D$19:$D$39,B10,'Galea C. (Ghawdex)'!$M$19:$M$39)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0</v>
      </c>
      <c r="P10" s="79">
        <f t="shared" ref="P10:P26" si="1">O10/$O$31</f>
        <v>0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(Ghawdex)'!$M$23:$M$43)</f>
        <v>0</v>
      </c>
      <c r="D11" s="83">
        <f>SUMIF('Sultana B. (Ghawdex)'!$D$23:$D$43,B11,'Sultana B. (Ghawdex)'!$M$23:$M$43)</f>
        <v>0</v>
      </c>
      <c r="E11" s="83">
        <f>SUMIF('Mifsud J (Ghawdex)'!$D$23:$D$43,B11,'Mifsud J (Ghawdex)'!$M$23:$M$43)</f>
        <v>5</v>
      </c>
      <c r="F11" s="83">
        <f>SUMIF('Camilleri N. (Ghawdex)'!$D$23:$D$43,B11,'Camilleri N. (Ghawdex)'!$M$23:$M$43)</f>
        <v>0</v>
      </c>
      <c r="G11" s="83">
        <f>SUMIF('Vella M. (Ghawdex)'!$D$23:$D$43,B11,'Vella M. (Ghawdex)'!$M$23:$M$43)</f>
        <v>0</v>
      </c>
      <c r="H11" s="83">
        <f>SUMIF('Galea C. (Ghawdex)'!$D$19:$D$39,B11,'Galea C. (Ghawdex)'!$M$19:$M$39)</f>
        <v>0</v>
      </c>
      <c r="I11" s="83"/>
      <c r="J11" s="83"/>
      <c r="K11" s="83"/>
      <c r="L11" s="83"/>
      <c r="M11" s="83"/>
      <c r="N11" s="83"/>
      <c r="O11" s="84">
        <f t="shared" si="0"/>
        <v>5</v>
      </c>
      <c r="P11" s="85">
        <f t="shared" si="1"/>
        <v>0.10638297872340426</v>
      </c>
      <c r="Q11" s="86"/>
      <c r="R11" s="87"/>
    </row>
    <row r="12" spans="1:20" ht="15.75" customHeight="1" x14ac:dyDescent="0.2">
      <c r="B12" s="88" t="s">
        <v>13</v>
      </c>
      <c r="C12" s="89">
        <f>SUMIF('Grech S. (Ghawdex)'!$D$23:$D$43,B12,'Grech S. (Ghawdex)'!$M$23:$M$43)</f>
        <v>23</v>
      </c>
      <c r="D12" s="89">
        <f>SUMIF('Sultana B. (Ghawdex)'!$D$23:$D$43,B12,'Sultana B. (Ghawdex)'!$M$23:$M$43)</f>
        <v>2</v>
      </c>
      <c r="E12" s="89">
        <f>SUMIF('Mifsud J (Ghawdex)'!$D$23:$D$43,B12,'Mifsud J (Ghawdex)'!$M$23:$M$43)</f>
        <v>0</v>
      </c>
      <c r="F12" s="89">
        <f>SUMIF('Camilleri N. (Ghawdex)'!$D$23:$D$43,B12,'Camilleri N. (Ghawdex)'!$M$23:$M$43)</f>
        <v>0</v>
      </c>
      <c r="G12" s="89">
        <f>SUMIF('Vella M. (Ghawdex)'!$D$23:$D$43,B12,'Vella M. (Ghawdex)'!$M$23:$M$43)</f>
        <v>0</v>
      </c>
      <c r="H12" s="83">
        <f>SUMIF('Galea C. (Ghawdex)'!$D$19:$D$39,B12,'Galea C. (Ghawdex)'!$M$19:$M$39)</f>
        <v>0</v>
      </c>
      <c r="I12" s="89"/>
      <c r="J12" s="89"/>
      <c r="K12" s="89"/>
      <c r="L12" s="89"/>
      <c r="M12" s="89"/>
      <c r="N12" s="89"/>
      <c r="O12" s="90">
        <f t="shared" si="0"/>
        <v>25</v>
      </c>
      <c r="P12" s="91">
        <f t="shared" si="1"/>
        <v>0.53191489361702127</v>
      </c>
      <c r="Q12" s="92">
        <f>SUM(O10:O12)</f>
        <v>30</v>
      </c>
      <c r="R12" s="93">
        <f>Q12/$O$31</f>
        <v>0.63829787234042556</v>
      </c>
    </row>
    <row r="13" spans="1:20" ht="15.75" customHeight="1" x14ac:dyDescent="0.2">
      <c r="B13" s="76" t="s">
        <v>6</v>
      </c>
      <c r="C13" s="77">
        <f>SUMIF('Grech S. (Ghawdex)'!$D$23:$D$43,B13,'Grech S. (Ghawdex)'!$M$23:$M$43)</f>
        <v>0</v>
      </c>
      <c r="D13" s="77">
        <f>SUMIF('Sultana B. (Ghawdex)'!$D$23:$D$43,B13,'Sultana B. (Ghawdex)'!$M$23:$M$43)</f>
        <v>0</v>
      </c>
      <c r="E13" s="77">
        <f>SUMIF('Mifsud J (Ghawdex)'!$D$23:$D$43,B13,'Mifsud J (Ghawdex)'!$M$23:$M$43)</f>
        <v>0</v>
      </c>
      <c r="F13" s="77">
        <f>SUMIF('Camilleri N. (Ghawdex)'!$D$23:$D$43,B13,'Camilleri N. (Ghawdex)'!$M$23:$M$43)</f>
        <v>0</v>
      </c>
      <c r="G13" s="77">
        <f>SUMIF('Vella M. (Ghawdex)'!$D$23:$D$43,B13,'Vella M. (Ghawdex)'!$M$23:$M$43)</f>
        <v>0</v>
      </c>
      <c r="H13" s="77">
        <f>SUMIF('Galea C. (Ghawdex)'!$D$19:$D$39,B13,'Galea C. (Ghawdex)'!$M$19:$M$39)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(Ghawdex)'!$M$23:$M$43)</f>
        <v>0</v>
      </c>
      <c r="D14" s="83">
        <f>SUMIF('Sultana B. (Ghawdex)'!$D$23:$D$43,B14,'Sultana B. (Ghawdex)'!$M$23:$M$43)</f>
        <v>0</v>
      </c>
      <c r="E14" s="83">
        <f>SUMIF('Mifsud J (Ghawdex)'!$D$23:$D$43,B14,'Mifsud J (Ghawdex)'!$M$23:$M$43)</f>
        <v>0</v>
      </c>
      <c r="F14" s="83">
        <f>SUMIF('Camilleri N. (Ghawdex)'!$D$23:$D$43,B14,'Camilleri N. (Ghawdex)'!$M$23:$M$43)</f>
        <v>0</v>
      </c>
      <c r="G14" s="83">
        <f>SUMIF('Vella M. (Ghawdex)'!$D$23:$D$43,B14,'Vella M. (Ghawdex)'!$M$23:$M$43)</f>
        <v>0</v>
      </c>
      <c r="H14" s="83">
        <f>SUMIF('Galea C. (Ghawdex)'!$D$19:$D$39,B14,'Galea C. (Ghawdex)'!$M$19:$M$39)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(Ghawdex)'!$M$23:$M$43)</f>
        <v>0</v>
      </c>
      <c r="D15" s="89">
        <f>SUMIF('Sultana B. (Ghawdex)'!$D$23:$D$43,B15,'Sultana B. (Ghawdex)'!$M$23:$M$43)</f>
        <v>0</v>
      </c>
      <c r="E15" s="89">
        <f>SUMIF('Mifsud J (Ghawdex)'!$D$23:$D$43,B15,'Mifsud J (Ghawdex)'!$M$23:$M$43)</f>
        <v>0</v>
      </c>
      <c r="F15" s="89">
        <f>SUMIF('Camilleri N. (Ghawdex)'!$D$23:$D$43,B15,'Camilleri N. (Ghawdex)'!$M$23:$M$43)</f>
        <v>0</v>
      </c>
      <c r="G15" s="89">
        <f>SUMIF('Vella M. (Ghawdex)'!$D$23:$D$43,B15,'Vella M. (Ghawdex)'!$M$23:$M$43)</f>
        <v>0</v>
      </c>
      <c r="H15" s="89">
        <f>SUMIF('Galea C. (Ghawdex)'!$D$19:$D$39,B15,'Galea C. (Ghawdex)'!$M$19:$M$39)</f>
        <v>0</v>
      </c>
      <c r="I15" s="89"/>
      <c r="J15" s="89"/>
      <c r="K15" s="89"/>
      <c r="L15" s="89"/>
      <c r="M15" s="89"/>
      <c r="N15" s="89"/>
      <c r="O15" s="90">
        <f t="shared" si="0"/>
        <v>0</v>
      </c>
      <c r="P15" s="91">
        <f t="shared" si="1"/>
        <v>0</v>
      </c>
      <c r="Q15" s="92">
        <f>SUM(O13:O15)</f>
        <v>0</v>
      </c>
      <c r="R15" s="93">
        <f>Q15/$O$31</f>
        <v>0</v>
      </c>
    </row>
    <row r="16" spans="1:20" ht="15.75" customHeight="1" x14ac:dyDescent="0.2">
      <c r="B16" s="76" t="s">
        <v>7</v>
      </c>
      <c r="C16" s="77">
        <f>SUMIF('Grech S. (Ghawdex)'!$D$23:$D$43,B16,'Grech S. (Ghawdex)'!$M$23:$M$43)</f>
        <v>0</v>
      </c>
      <c r="D16" s="77">
        <f>SUMIF('Sultana B. (Ghawdex)'!$D$23:$D$43,B16,'Sultana B. (Ghawdex)'!$M$23:$M$43)</f>
        <v>0</v>
      </c>
      <c r="E16" s="77">
        <f>SUMIF('Mifsud J (Ghawdex)'!$D$23:$D$43,B16,'Mifsud J (Ghawdex)'!$M$23:$M$43)</f>
        <v>0</v>
      </c>
      <c r="F16" s="77">
        <f>SUMIF('Camilleri N. (Ghawdex)'!$D$23:$D$43,B16,'Camilleri N. (Ghawdex)'!$M$23:$M$43)</f>
        <v>0</v>
      </c>
      <c r="G16" s="77">
        <f>SUMIF('Vella M. (Ghawdex)'!$D$23:$D$43,B16,'Vella M. (Ghawdex)'!$M$23:$M$43)</f>
        <v>0</v>
      </c>
      <c r="H16" s="77">
        <f>SUMIF('Galea C. (Ghawdex)'!$D$19:$D$39,B16,'Galea C. (Ghawdex)'!$M$19:$M$39)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8" ht="15.75" customHeight="1" x14ac:dyDescent="0.2">
      <c r="B17" s="82" t="s">
        <v>29</v>
      </c>
      <c r="C17" s="83">
        <f>SUMIF('Grech S. (Ghawdex)'!$D$23:$D$43,B17,'Grech S. (Ghawdex)'!$M$23:$M$43)</f>
        <v>0</v>
      </c>
      <c r="D17" s="83">
        <f>SUMIF('Sultana B. (Ghawdex)'!$D$23:$D$43,B17,'Sultana B. (Ghawdex)'!$M$23:$M$43)</f>
        <v>0</v>
      </c>
      <c r="E17" s="83">
        <f>SUMIF('Mifsud J (Ghawdex)'!$D$23:$D$43,B17,'Mifsud J (Ghawdex)'!$M$23:$M$43)</f>
        <v>0</v>
      </c>
      <c r="F17" s="83">
        <f>SUMIF('Camilleri N. (Ghawdex)'!$D$23:$D$43,B17,'Camilleri N. (Ghawdex)'!$M$23:$M$43)</f>
        <v>0</v>
      </c>
      <c r="G17" s="83">
        <f>SUMIF('Vella M. (Ghawdex)'!$D$23:$D$43,B17,'Vella M. (Ghawdex)'!$M$23:$M$43)</f>
        <v>0</v>
      </c>
      <c r="H17" s="83">
        <f>SUMIF('Galea C. (Ghawdex)'!$D$19:$D$39,B17,'Galea C. (Ghawdex)'!$M$19:$M$39)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2:18" ht="15.75" customHeight="1" x14ac:dyDescent="0.2">
      <c r="B18" s="82" t="s">
        <v>30</v>
      </c>
      <c r="C18" s="83">
        <f>SUMIF('Grech S. (Ghawdex)'!$D$23:$D$43,B18,'Grech S. (Ghawdex)'!$M$23:$M$43)</f>
        <v>0</v>
      </c>
      <c r="D18" s="83">
        <f>SUMIF('Sultana B. (Ghawdex)'!$D$23:$D$43,B18,'Sultana B. (Ghawdex)'!$M$23:$M$43)</f>
        <v>0</v>
      </c>
      <c r="E18" s="83">
        <f>SUMIF('Mifsud J (Ghawdex)'!$D$23:$D$43,B18,'Mifsud J (Ghawdex)'!$M$23:$M$43)</f>
        <v>0</v>
      </c>
      <c r="F18" s="83">
        <f>SUMIF('Camilleri N. (Ghawdex)'!$D$23:$D$43,B18,'Camilleri N. (Ghawdex)'!$M$23:$M$43)</f>
        <v>0</v>
      </c>
      <c r="G18" s="83">
        <f>SUMIF('Vella M. (Ghawdex)'!$D$23:$D$43,B18,'Vella M. (Ghawdex)'!$M$23:$M$43)</f>
        <v>0</v>
      </c>
      <c r="H18" s="83">
        <f>SUMIF('Galea C. (Ghawdex)'!$D$19:$D$39,B18,'Galea C. (Ghawdex)'!$M$19:$M$39)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8" ht="15.75" customHeight="1" x14ac:dyDescent="0.2">
      <c r="B19" s="82" t="s">
        <v>31</v>
      </c>
      <c r="C19" s="83">
        <f>SUMIF('Grech S. (Ghawdex)'!$D$23:$D$43,B19,'Grech S. (Ghawdex)'!$M$23:$M$43)</f>
        <v>0</v>
      </c>
      <c r="D19" s="83">
        <f>SUMIF('Sultana B. (Ghawdex)'!$D$23:$D$43,B19,'Sultana B. (Ghawdex)'!$M$23:$M$43)</f>
        <v>0</v>
      </c>
      <c r="E19" s="83">
        <f>SUMIF('Mifsud J (Ghawdex)'!$D$23:$D$43,B19,'Mifsud J (Ghawdex)'!$M$23:$M$43)</f>
        <v>3</v>
      </c>
      <c r="F19" s="83">
        <f>SUMIF('Camilleri N. (Ghawdex)'!$D$23:$D$43,B19,'Camilleri N. (Ghawdex)'!$M$23:$M$43)</f>
        <v>0</v>
      </c>
      <c r="G19" s="83">
        <f>SUMIF('Vella M. (Ghawdex)'!$D$23:$D$43,B19,'Vella M. (Ghawdex)'!$M$23:$M$43)</f>
        <v>0</v>
      </c>
      <c r="H19" s="83">
        <f>SUMIF('Galea C. (Ghawdex)'!$D$19:$D$39,B19,'Galea C. (Ghawdex)'!$M$19:$M$39)</f>
        <v>0</v>
      </c>
      <c r="I19" s="83"/>
      <c r="J19" s="83"/>
      <c r="K19" s="83"/>
      <c r="L19" s="83"/>
      <c r="M19" s="83"/>
      <c r="N19" s="83"/>
      <c r="O19" s="84">
        <f t="shared" si="0"/>
        <v>3</v>
      </c>
      <c r="P19" s="85">
        <f t="shared" si="1"/>
        <v>6.3829787234042548E-2</v>
      </c>
      <c r="Q19" s="86"/>
      <c r="R19" s="87"/>
    </row>
    <row r="20" spans="2:18" ht="15.75" customHeight="1" x14ac:dyDescent="0.2">
      <c r="B20" s="88" t="s">
        <v>32</v>
      </c>
      <c r="C20" s="89">
        <f>SUMIF('Grech S. (Ghawdex)'!$D$23:$D$43,B20,'Grech S. (Ghawdex)'!$M$23:$M$43)</f>
        <v>0</v>
      </c>
      <c r="D20" s="89">
        <f>SUMIF('Sultana B. (Ghawdex)'!$D$23:$D$43,B20,'Sultana B. (Ghawdex)'!$M$23:$M$43)</f>
        <v>0</v>
      </c>
      <c r="E20" s="89">
        <f>SUMIF('Mifsud J (Ghawdex)'!$D$23:$D$43,B20,'Mifsud J (Ghawdex)'!$M$23:$M$43)</f>
        <v>0</v>
      </c>
      <c r="F20" s="89">
        <f>SUMIF('Camilleri N. (Ghawdex)'!$D$23:$D$43,B20,'Camilleri N. (Ghawdex)'!$M$23:$M$43)</f>
        <v>0</v>
      </c>
      <c r="G20" s="89">
        <f>SUMIF('Vella M. (Ghawdex)'!$D$23:$D$43,B20,'Vella M. (Ghawdex)'!$M$23:$M$43)</f>
        <v>0</v>
      </c>
      <c r="H20" s="83">
        <f>SUMIF('Galea C. (Ghawdex)'!$D$19:$D$39,B20,'Galea C. (Ghawdex)'!$M$19:$M$39)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3</v>
      </c>
      <c r="R20" s="93">
        <f>Q20/$O$31</f>
        <v>6.3829787234042548E-2</v>
      </c>
    </row>
    <row r="21" spans="2:18" ht="15.75" customHeight="1" x14ac:dyDescent="0.2">
      <c r="B21" s="76" t="s">
        <v>33</v>
      </c>
      <c r="C21" s="77">
        <f>SUMIF('Grech S. (Ghawdex)'!$D$23:$D$43,B21,'Grech S. (Ghawdex)'!$M$23:$M$43)</f>
        <v>0</v>
      </c>
      <c r="D21" s="77">
        <f>SUMIF('Sultana B. (Ghawdex)'!$D$23:$D$43,B21,'Sultana B. (Ghawdex)'!$M$23:$M$43)</f>
        <v>0</v>
      </c>
      <c r="E21" s="77">
        <f>SUMIF('Mifsud J (Ghawdex)'!$D$23:$D$43,B21,'Mifsud J (Ghawdex)'!$M$23:$M$43)</f>
        <v>9</v>
      </c>
      <c r="F21" s="77">
        <f>SUMIF('Camilleri N. (Ghawdex)'!$D$23:$D$43,B21,'Camilleri N. (Ghawdex)'!$M$23:$M$43)</f>
        <v>0</v>
      </c>
      <c r="G21" s="77">
        <f>SUMIF('Vella M. (Ghawdex)'!$D$23:$D$43,B21,'Vella M. (Ghawdex)'!$M$23:$M$43)</f>
        <v>0</v>
      </c>
      <c r="H21" s="77">
        <f>SUMIF('Galea C. (Ghawdex)'!$D$19:$D$39,B21,'Galea C. (Ghawdex)'!$M$19:$M$39)</f>
        <v>0</v>
      </c>
      <c r="I21" s="77"/>
      <c r="J21" s="77"/>
      <c r="K21" s="77"/>
      <c r="L21" s="77"/>
      <c r="M21" s="77"/>
      <c r="N21" s="77"/>
      <c r="O21" s="78">
        <f t="shared" si="0"/>
        <v>9</v>
      </c>
      <c r="P21" s="79">
        <f t="shared" si="1"/>
        <v>0.19148936170212766</v>
      </c>
      <c r="Q21" s="80"/>
      <c r="R21" s="81"/>
    </row>
    <row r="22" spans="2:18" ht="15.75" customHeight="1" x14ac:dyDescent="0.2">
      <c r="B22" s="88" t="s">
        <v>34</v>
      </c>
      <c r="C22" s="89">
        <f>SUMIF('Grech S. (Ghawdex)'!$D$23:$D$43,B22,'Grech S. (Ghawdex)'!$M$23:$M$43)</f>
        <v>0</v>
      </c>
      <c r="D22" s="89">
        <f>SUMIF('Sultana B. (Ghawdex)'!$D$23:$D$43,B22,'Sultana B. (Ghawdex)'!$M$23:$M$43)</f>
        <v>0</v>
      </c>
      <c r="E22" s="89">
        <f>SUMIF('Mifsud J (Ghawdex)'!$D$23:$D$43,B22,'Mifsud J (Ghawdex)'!$M$23:$M$43)</f>
        <v>1</v>
      </c>
      <c r="F22" s="89">
        <f>SUMIF('Camilleri N. (Ghawdex)'!$D$23:$D$43,B22,'Camilleri N. (Ghawdex)'!$M$23:$M$43)</f>
        <v>0</v>
      </c>
      <c r="G22" s="89">
        <f>SUMIF('Vella M. (Ghawdex)'!$D$23:$D$43,B22,'Vella M. (Ghawdex)'!$M$23:$M$43)</f>
        <v>0</v>
      </c>
      <c r="H22" s="89">
        <f>SUMIF('Galea C. (Ghawdex)'!$D$19:$D$39,B22,'Galea C. (Ghawdex)'!$M$19:$M$39)</f>
        <v>0</v>
      </c>
      <c r="I22" s="89"/>
      <c r="J22" s="89"/>
      <c r="K22" s="89"/>
      <c r="L22" s="89"/>
      <c r="M22" s="89"/>
      <c r="N22" s="89"/>
      <c r="O22" s="90">
        <f t="shared" si="0"/>
        <v>1</v>
      </c>
      <c r="P22" s="91">
        <f t="shared" si="1"/>
        <v>2.1276595744680851E-2</v>
      </c>
      <c r="Q22" s="92">
        <f>SUM(O21:O22)</f>
        <v>10</v>
      </c>
      <c r="R22" s="93">
        <f t="shared" ref="R22:R30" si="2">Q22/$O$31</f>
        <v>0.21276595744680851</v>
      </c>
    </row>
    <row r="23" spans="2:18" ht="15.75" customHeight="1" x14ac:dyDescent="0.2">
      <c r="B23" s="76" t="s">
        <v>14</v>
      </c>
      <c r="C23" s="77">
        <f>SUMIF('Grech S. (Ghawdex)'!$D$23:$D$43,B23,'Grech S. (Ghawdex)'!$M$23:$M$43)</f>
        <v>0</v>
      </c>
      <c r="D23" s="77">
        <f>SUMIF('Sultana B. (Ghawdex)'!$D$23:$D$43,B23,'Sultana B. (Ghawdex)'!$M$23:$M$43)</f>
        <v>0</v>
      </c>
      <c r="E23" s="77">
        <f>SUMIF('Mifsud J (Ghawdex)'!$D$23:$D$43,B23,'Mifsud J (Ghawdex)'!$M$23:$M$43)</f>
        <v>4</v>
      </c>
      <c r="F23" s="77">
        <f>SUMIF('Camilleri N. (Ghawdex)'!$D$23:$D$43,B23,'Camilleri N. (Ghawdex)'!$M$23:$M$43)</f>
        <v>0</v>
      </c>
      <c r="G23" s="77">
        <f>SUMIF('Vella M. (Ghawdex)'!$D$23:$D$43,B23,'Vella M. (Ghawdex)'!$M$23:$M$43)</f>
        <v>0</v>
      </c>
      <c r="H23" s="77">
        <f>SUMIF('Galea C. (Ghawdex)'!$D$19:$D$39,B23,'Galea C. (Ghawdex)'!$M$19:$M$39)</f>
        <v>0</v>
      </c>
      <c r="I23" s="77"/>
      <c r="J23" s="77"/>
      <c r="K23" s="77"/>
      <c r="L23" s="77"/>
      <c r="M23" s="77"/>
      <c r="N23" s="77"/>
      <c r="O23" s="78">
        <f t="shared" si="0"/>
        <v>4</v>
      </c>
      <c r="P23" s="94">
        <f t="shared" si="1"/>
        <v>8.5106382978723402E-2</v>
      </c>
      <c r="Q23" s="95">
        <f t="shared" ref="Q23:Q30" si="3">SUM(O23)</f>
        <v>4</v>
      </c>
      <c r="R23" s="96">
        <f t="shared" si="2"/>
        <v>8.5106382978723402E-2</v>
      </c>
    </row>
    <row r="24" spans="2:18" ht="15.75" customHeight="1" x14ac:dyDescent="0.2">
      <c r="B24" s="76" t="s">
        <v>49</v>
      </c>
      <c r="C24" s="77">
        <f>SUMIF('Grech S. (Ghawdex)'!$D$23:$D$43,B24,'Grech S. (Ghawdex)'!$M$23:$M$43)</f>
        <v>0</v>
      </c>
      <c r="D24" s="77">
        <f>SUMIF('Sultana B. (Ghawdex)'!$D$23:$D$43,B24,'Sultana B. (Ghawdex)'!$M$23:$M$43)</f>
        <v>0</v>
      </c>
      <c r="E24" s="77">
        <f>SUMIF('Mifsud J (Ghawdex)'!$D$23:$D$43,B24,'Mifsud J (Ghawdex)'!$M$23:$M$43)</f>
        <v>0</v>
      </c>
      <c r="F24" s="77">
        <f>SUMIF('Camilleri N. (Ghawdex)'!$D$23:$D$43,B24,'Camilleri N. (Ghawdex)'!$M$23:$M$43)</f>
        <v>0</v>
      </c>
      <c r="G24" s="77">
        <f>SUMIF('Vella M. (Ghawdex)'!$D$23:$D$43,B24,'Vella M. (Ghawdex)'!$M$23:$M$43)</f>
        <v>0</v>
      </c>
      <c r="H24" s="77">
        <f>SUMIF('Galea C. (Ghawdex)'!$D$19:$D$39,B24,'Galea C. (Ghawdex)'!$M$19:$M$39)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2:18" ht="15.75" customHeight="1" x14ac:dyDescent="0.2">
      <c r="B25" s="76" t="s">
        <v>50</v>
      </c>
      <c r="C25" s="77">
        <f>SUMIF('Grech S. (Ghawdex)'!$D$23:$D$43,B25,'Grech S. (Ghawdex)'!$M$23:$M$43)</f>
        <v>0</v>
      </c>
      <c r="D25" s="77">
        <f>SUMIF('Sultana B. (Ghawdex)'!$D$23:$D$43,B25,'Sultana B. (Ghawdex)'!$M$23:$M$43)</f>
        <v>0</v>
      </c>
      <c r="E25" s="77">
        <f>SUMIF('Mifsud J (Ghawdex)'!$D$23:$D$43,B25,'Mifsud J (Ghawdex)'!$M$23:$M$43)</f>
        <v>0</v>
      </c>
      <c r="F25" s="77">
        <f>SUMIF('Camilleri N. (Ghawdex)'!$D$23:$D$43,B25,'Camilleri N. (Ghawdex)'!$M$23:$M$43)</f>
        <v>0</v>
      </c>
      <c r="G25" s="77">
        <f>SUMIF('Vella M. (Ghawdex)'!$D$23:$D$43,B25,'Vella M. (Ghawdex)'!$M$23:$M$43)</f>
        <v>0</v>
      </c>
      <c r="H25" s="77">
        <f>SUMIF('Galea C. (Ghawdex)'!$D$19:$D$39,B25,'Galea C. (Ghawdex)'!$M$19:$M$39)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8" ht="15.75" customHeight="1" x14ac:dyDescent="0.2">
      <c r="B26" s="76" t="s">
        <v>51</v>
      </c>
      <c r="C26" s="77">
        <f>SUMIF('Grech S. (Ghawdex)'!$D$23:$D$43,B26,'Grech S. (Ghawdex)'!$M$23:$M$43)</f>
        <v>0</v>
      </c>
      <c r="D26" s="77">
        <f>SUMIF('Sultana B. (Ghawdex)'!$D$23:$D$43,B26,'Sultana B. (Ghawdex)'!$M$23:$M$43)</f>
        <v>0</v>
      </c>
      <c r="E26" s="77">
        <f>SUMIF('Mifsud J (Ghawdex)'!$D$23:$D$43,B26,'Mifsud J (Ghawdex)'!$M$23:$M$43)</f>
        <v>0</v>
      </c>
      <c r="F26" s="77">
        <f>SUMIF('Camilleri N. (Ghawdex)'!$D$23:$D$43,B26,'Camilleri N. (Ghawdex)'!$M$23:$M$43)</f>
        <v>0</v>
      </c>
      <c r="G26" s="77">
        <f>SUMIF('Vella M. (Ghawdex)'!$D$23:$D$43,B26,'Vella M. (Ghawdex)'!$M$23:$M$43)</f>
        <v>0</v>
      </c>
      <c r="H26" s="77">
        <f>SUMIF('Galea C. (Ghawdex)'!$D$19:$D$39,B26,'Galea C. (Ghawdex)'!$M$19:$M$39)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8" ht="15.75" customHeight="1" x14ac:dyDescent="0.2">
      <c r="B27" s="109" t="s">
        <v>102</v>
      </c>
      <c r="C27" s="77">
        <f>SUMIF('Grech S. (Ghawdex)'!$D$23:$D$43,B27,'Grech S. (Ghawdex)'!$M$23:$M$43)</f>
        <v>0</v>
      </c>
      <c r="D27" s="77">
        <f>SUMIF('Sultana B. (Ghawdex)'!$D$23:$D$43,B27,'Sultana B. (Ghawdex)'!$M$23:$M$43)</f>
        <v>0</v>
      </c>
      <c r="E27" s="77">
        <f>SUMIF('Mifsud J (Ghawdex)'!$D$23:$D$43,B27,'Mifsud J (Ghawdex)'!$M$23:$M$43)</f>
        <v>0</v>
      </c>
      <c r="F27" s="77">
        <f>SUMIF('Camilleri N. (Ghawdex)'!$D$23:$D$43,B27,'Camilleri N. (Ghawdex)'!$M$23:$M$43)</f>
        <v>0</v>
      </c>
      <c r="G27" s="77">
        <f>SUMIF('Vella M. (Ghawdex)'!$D$23:$D$43,B27,'Vella M. (Ghawdex)'!$M$23:$M$43)</f>
        <v>0</v>
      </c>
      <c r="H27" s="77">
        <f>SUMIF('Galea C. (Ghawdex)'!$D$19:$D$39,B27,'Galea C. (Ghawdex)'!$M$19:$M$39)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8" ht="15.75" customHeight="1" x14ac:dyDescent="0.2">
      <c r="B28" s="109" t="s">
        <v>103</v>
      </c>
      <c r="C28" s="77">
        <f>SUMIF('Grech S. (Ghawdex)'!$D$23:$D$43,B28,'Grech S. (Ghawdex)'!$M$23:$M$43)</f>
        <v>0</v>
      </c>
      <c r="D28" s="77">
        <f>SUMIF('Sultana B. (Ghawdex)'!$D$23:$D$43,B28,'Sultana B. (Ghawdex)'!$M$23:$M$43)</f>
        <v>0</v>
      </c>
      <c r="E28" s="77">
        <f>SUMIF('Mifsud J (Ghawdex)'!$D$23:$D$43,B28,'Mifsud J (Ghawdex)'!$M$23:$M$43)</f>
        <v>0</v>
      </c>
      <c r="F28" s="77">
        <f>SUMIF('Camilleri N. (Ghawdex)'!$D$23:$D$43,B28,'Camilleri N. (Ghawdex)'!$M$23:$M$43)</f>
        <v>0</v>
      </c>
      <c r="G28" s="77">
        <f>SUMIF('Vella M. (Ghawdex)'!$D$23:$D$43,B28,'Vella M. (Ghawdex)'!$M$23:$M$43)</f>
        <v>0</v>
      </c>
      <c r="H28" s="77">
        <f>SUMIF('Galea C. (Ghawdex)'!$D$19:$D$39,B28,'Galea C. (Ghawdex)'!$M$19:$M$39)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8" ht="15.75" customHeight="1" x14ac:dyDescent="0.2">
      <c r="B29" s="109" t="s">
        <v>104</v>
      </c>
      <c r="C29" s="77">
        <f>SUMIF('Grech S. (Ghawdex)'!$D$23:$D$43,B29,'Grech S. (Ghawdex)'!$M$23:$M$43)</f>
        <v>0</v>
      </c>
      <c r="D29" s="77">
        <f>SUMIF('Sultana B. (Ghawdex)'!$D$23:$D$43,B29,'Sultana B. (Ghawdex)'!$M$23:$M$43)</f>
        <v>0</v>
      </c>
      <c r="E29" s="77">
        <f>SUMIF('Mifsud J (Ghawdex)'!$D$23:$D$43,B29,'Mifsud J (Ghawdex)'!$M$23:$M$43)</f>
        <v>0</v>
      </c>
      <c r="F29" s="77">
        <f>SUMIF('Camilleri N. (Ghawdex)'!$D$23:$D$43,B29,'Camilleri N. (Ghawdex)'!$M$23:$M$43)</f>
        <v>0</v>
      </c>
      <c r="G29" s="77">
        <f>SUMIF('Vella M. (Ghawdex)'!$D$23:$D$43,B29,'Vella M. (Ghawdex)'!$M$23:$M$43)</f>
        <v>0</v>
      </c>
      <c r="H29" s="77">
        <f>SUMIF('Galea C. (Ghawdex)'!$D$19:$D$39,B29,'Galea C. (Ghawdex)'!$M$19:$M$39)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8" ht="15.75" customHeight="1" thickBot="1" x14ac:dyDescent="0.25">
      <c r="B30" s="110" t="s">
        <v>105</v>
      </c>
      <c r="C30" s="77">
        <f>SUMIF('Grech S. (Ghawdex)'!$D$23:$D$43,B30,'Grech S. (Ghawdex)'!$M$23:$M$43)</f>
        <v>0</v>
      </c>
      <c r="D30" s="77">
        <f>SUMIF('Sultana B. (Ghawdex)'!$D$23:$D$43,B30,'Sultana B. (Ghawdex)'!$M$23:$M$43)</f>
        <v>0</v>
      </c>
      <c r="E30" s="77">
        <f>SUMIF('Mifsud J (Ghawdex)'!$D$23:$D$43,B30,'Mifsud J (Ghawdex)'!$M$23:$M$43)</f>
        <v>0</v>
      </c>
      <c r="F30" s="77">
        <f>SUMIF('Camilleri N. (Ghawdex)'!$D$23:$D$43,B30,'Camilleri N. (Ghawdex)'!$M$23:$M$43)</f>
        <v>0</v>
      </c>
      <c r="G30" s="77">
        <f>SUMIF('Vella M. (Ghawdex)'!$D$23:$D$43,B30,'Vella M. (Ghawdex)'!$M$23:$M$43)</f>
        <v>0</v>
      </c>
      <c r="H30" s="77">
        <f>SUMIF('Galea C. (Ghawdex)'!$D$19:$D$39,B30,'Galea C. (Ghawdex)'!$M$19:$M$39)</f>
        <v>0</v>
      </c>
      <c r="I30" s="77"/>
      <c r="J30" s="77"/>
      <c r="K30" s="77"/>
      <c r="L30" s="77"/>
      <c r="M30" s="77"/>
      <c r="N30" s="77"/>
      <c r="O30" s="78">
        <f t="shared" si="0"/>
        <v>0</v>
      </c>
      <c r="P30" s="94">
        <f>O30/$O$31</f>
        <v>0</v>
      </c>
      <c r="Q30" s="95">
        <f t="shared" si="3"/>
        <v>0</v>
      </c>
      <c r="R30" s="96">
        <f t="shared" si="2"/>
        <v>0</v>
      </c>
    </row>
    <row r="31" spans="2:18" ht="13.5" customHeight="1" thickBot="1" x14ac:dyDescent="0.25">
      <c r="B31" s="97" t="s">
        <v>15</v>
      </c>
      <c r="C31" s="98">
        <f t="shared" ref="C31:G31" si="4">SUM(C10:C30)</f>
        <v>23</v>
      </c>
      <c r="D31" s="98">
        <f t="shared" si="4"/>
        <v>2</v>
      </c>
      <c r="E31" s="98">
        <f t="shared" si="4"/>
        <v>22</v>
      </c>
      <c r="F31" s="98">
        <f t="shared" si="4"/>
        <v>0</v>
      </c>
      <c r="G31" s="98">
        <f t="shared" si="4"/>
        <v>0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47</v>
      </c>
      <c r="P31" s="9"/>
      <c r="Q31" s="8"/>
      <c r="R31" s="10"/>
    </row>
    <row r="32" spans="2:18" ht="13.5" customHeight="1" thickBot="1" x14ac:dyDescent="0.25">
      <c r="C32" s="111">
        <f>C31/O31</f>
        <v>0.48936170212765956</v>
      </c>
      <c r="D32" s="112">
        <f>D31/O31</f>
        <v>4.2553191489361701E-2</v>
      </c>
      <c r="E32" s="112">
        <f>E31/O31</f>
        <v>0.46808510638297873</v>
      </c>
      <c r="F32" s="112">
        <f>F31/O31</f>
        <v>0</v>
      </c>
      <c r="G32" s="112">
        <f>G31/O31</f>
        <v>0</v>
      </c>
      <c r="H32" s="112">
        <f>H31/O31</f>
        <v>0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topLeftCell="A4" workbookViewId="0">
      <selection activeCell="F9" sqref="F9:F32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67" t="s">
        <v>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2.95" customHeight="1" x14ac:dyDescent="0.2">
      <c r="A4" s="169" t="s">
        <v>45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s="47" customFormat="1" ht="15" customHeight="1" x14ac:dyDescent="0.2">
      <c r="A5" s="170" t="s">
        <v>47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customHeight="1" x14ac:dyDescent="0.2">
      <c r="A6" s="171" t="str">
        <f>CONCATENATE(Kriminal!G6, " ", Kriminal!H6)</f>
        <v>Statistika għal Gunju 2020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70" t="s">
        <v>168</v>
      </c>
      <c r="C9" s="71" t="s">
        <v>169</v>
      </c>
      <c r="D9" s="71" t="s">
        <v>138</v>
      </c>
      <c r="E9" s="71" t="s">
        <v>137</v>
      </c>
      <c r="F9" s="147" t="s">
        <v>140</v>
      </c>
      <c r="G9" s="71" t="s">
        <v>144</v>
      </c>
      <c r="H9" s="71"/>
      <c r="I9" s="71"/>
      <c r="J9" s="71"/>
      <c r="K9" s="71"/>
      <c r="L9" s="71"/>
      <c r="M9" s="71"/>
      <c r="N9" s="72" t="s">
        <v>15</v>
      </c>
      <c r="O9" s="73" t="s">
        <v>16</v>
      </c>
      <c r="P9" s="74" t="s">
        <v>17</v>
      </c>
      <c r="Q9" s="75" t="s">
        <v>18</v>
      </c>
    </row>
    <row r="10" spans="1:20" ht="15.75" customHeight="1" x14ac:dyDescent="0.2">
      <c r="A10" s="76" t="s">
        <v>26</v>
      </c>
      <c r="B10" s="77">
        <f>SUMIF('Grech S. (Ghawdex)'!$D$23:$D$43,A10,'Grech S.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20</v>
      </c>
      <c r="E10" s="77">
        <f>SUMIF('Camilleri N. (Ghawdex)'!$D$23:$D$43,A10,'Camilleri N. (Ghawdex)'!$S$23:$S$43)</f>
        <v>0</v>
      </c>
      <c r="F10" s="77">
        <f>SUMIF('Vella M. (Ghawdex)'!$D$23:$D$43,A10,'Vella M. (Ghawdex)'!$S$23:$S$43)</f>
        <v>0</v>
      </c>
      <c r="G10" s="77">
        <f>SUMIF('Galea C. (Ghawdex)'!$D$19:$D$39,A10,'Galea C. (Ghawdex)'!$S$19:$S$39)</f>
        <v>2</v>
      </c>
      <c r="H10" s="77"/>
      <c r="I10" s="77"/>
      <c r="J10" s="77"/>
      <c r="K10" s="77"/>
      <c r="L10" s="77"/>
      <c r="M10" s="77"/>
      <c r="N10" s="78">
        <f t="shared" ref="N10:N30" si="0">SUM(B10:M10)</f>
        <v>23</v>
      </c>
      <c r="O10" s="79">
        <f t="shared" ref="O10:O25" si="1">N10/$N$31</f>
        <v>3.685897435897436E-2</v>
      </c>
      <c r="P10" s="80"/>
      <c r="Q10" s="81"/>
    </row>
    <row r="11" spans="1:20" ht="15.75" customHeight="1" x14ac:dyDescent="0.2">
      <c r="A11" s="82" t="s">
        <v>27</v>
      </c>
      <c r="B11" s="83">
        <f>SUMIF('Grech S. (Ghawdex)'!$D$23:$D$43,A11,'Grech S. (Ghawdex)'!$S$23:$S$43)</f>
        <v>2</v>
      </c>
      <c r="C11" s="83">
        <f>SUMIF('Sultana B. (Ghawdex)'!$D$23:$D$43,A11,'Sultana B. (Ghawdex)'!$S$23:$S$43)</f>
        <v>3</v>
      </c>
      <c r="D11" s="83">
        <f>SUMIF('Mifsud J (Ghawdex)'!$D$23:$D$43,A11,'Mifsud J (Ghawdex)'!$S$23:$S$43)</f>
        <v>44</v>
      </c>
      <c r="E11" s="83">
        <f>SUMIF('Camilleri N. (Ghawdex)'!$D$23:$D$43,A11,'Camilleri N. (Ghawdex)'!$S$23:$S$43)</f>
        <v>1</v>
      </c>
      <c r="F11" s="83">
        <f>SUMIF('Vella M. (Ghawdex)'!$D$23:$D$43,A11,'Vella M. (Ghawdex)'!$S$23:$S$43)</f>
        <v>12</v>
      </c>
      <c r="G11" s="83">
        <f>SUMIF('Galea C. (Ghawdex)'!$D$19:$D$39,A11,'Galea C. (Ghawdex)'!$S$19:$S$39)</f>
        <v>0</v>
      </c>
      <c r="H11" s="83"/>
      <c r="I11" s="83"/>
      <c r="J11" s="83"/>
      <c r="K11" s="83"/>
      <c r="L11" s="83"/>
      <c r="M11" s="83"/>
      <c r="N11" s="84">
        <f t="shared" si="0"/>
        <v>62</v>
      </c>
      <c r="O11" s="85">
        <f t="shared" si="1"/>
        <v>9.9358974358974353E-2</v>
      </c>
      <c r="P11" s="86"/>
      <c r="Q11" s="87"/>
    </row>
    <row r="12" spans="1:20" ht="15.75" customHeight="1" x14ac:dyDescent="0.2">
      <c r="A12" s="88" t="s">
        <v>13</v>
      </c>
      <c r="B12" s="89">
        <f>SUMIF('Grech S. (Ghawdex)'!$D$23:$D$43,A12,'Grech S. (Ghawdex)'!$S$23:$S$43)</f>
        <v>114</v>
      </c>
      <c r="C12" s="89">
        <f>SUMIF('Sultana B. (Ghawdex)'!$D$23:$D$43,A12,'Sultana B. (Ghawdex)'!$S$23:$S$43)</f>
        <v>108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9">
        <f>SUMIF('Vella M. (Ghawdex)'!$D$23:$D$43,A12,'Vella M. (Ghawdex)'!$S$23:$S$43)</f>
        <v>136</v>
      </c>
      <c r="G12" s="89">
        <f>SUMIF('Galea C. (Ghawdex)'!$D$19:$D$39,A12,'Galea C. (Ghawdex)'!$S$19:$S$39)</f>
        <v>0</v>
      </c>
      <c r="H12" s="89"/>
      <c r="I12" s="89"/>
      <c r="J12" s="89"/>
      <c r="K12" s="89"/>
      <c r="L12" s="89"/>
      <c r="M12" s="89"/>
      <c r="N12" s="90">
        <f t="shared" si="0"/>
        <v>358</v>
      </c>
      <c r="O12" s="91">
        <f t="shared" si="1"/>
        <v>0.57371794871794868</v>
      </c>
      <c r="P12" s="92">
        <f>SUM(N10:N12)</f>
        <v>443</v>
      </c>
      <c r="Q12" s="93">
        <f>P12/$N$31</f>
        <v>0.70993589743589747</v>
      </c>
    </row>
    <row r="13" spans="1:20" ht="15.75" customHeight="1" x14ac:dyDescent="0.2">
      <c r="A13" s="76" t="s">
        <v>6</v>
      </c>
      <c r="B13" s="77">
        <f>SUMIF('Grech S. (Ghawdex)'!$D$23:$D$43,A13,'Grech S.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(Ghawdex)'!$D$23:$D$43,A13,'Vella M. (Ghawdex)'!$S$23:$S$43)</f>
        <v>0</v>
      </c>
      <c r="G13" s="77">
        <f>SUMIF('Galea C. (Ghawdex)'!$D$19:$D$39,A13,'Galea C. (Ghawdex)'!$S$19:$S$39)</f>
        <v>0</v>
      </c>
      <c r="H13" s="77"/>
      <c r="I13" s="77"/>
      <c r="J13" s="77"/>
      <c r="K13" s="77"/>
      <c r="L13" s="77"/>
      <c r="M13" s="77"/>
      <c r="N13" s="78">
        <f t="shared" si="0"/>
        <v>0</v>
      </c>
      <c r="O13" s="79">
        <f t="shared" si="1"/>
        <v>0</v>
      </c>
      <c r="P13" s="80"/>
      <c r="Q13" s="81"/>
    </row>
    <row r="14" spans="1:20" ht="15.75" customHeight="1" x14ac:dyDescent="0.2">
      <c r="A14" s="82" t="s">
        <v>52</v>
      </c>
      <c r="B14" s="83">
        <f>SUMIF('Grech S. (Ghawdex)'!$D$23:$D$43,A14,'Grech S.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(Ghawdex)'!$D$23:$D$43,A14,'Vella M. (Ghawdex)'!$S$23:$S$43)</f>
        <v>0</v>
      </c>
      <c r="G14" s="83">
        <f>SUMIF('Galea C. (Ghawdex)'!$D$19:$D$39,A14,'Galea C. (Ghawdex)'!$S$19:$S$39)</f>
        <v>0</v>
      </c>
      <c r="H14" s="83"/>
      <c r="I14" s="83"/>
      <c r="J14" s="83"/>
      <c r="K14" s="83"/>
      <c r="L14" s="83"/>
      <c r="M14" s="83"/>
      <c r="N14" s="84">
        <f t="shared" si="0"/>
        <v>0</v>
      </c>
      <c r="O14" s="85">
        <f t="shared" si="1"/>
        <v>0</v>
      </c>
      <c r="P14" s="86"/>
      <c r="Q14" s="87"/>
    </row>
    <row r="15" spans="1:20" ht="15.75" customHeight="1" x14ac:dyDescent="0.2">
      <c r="A15" s="88" t="s">
        <v>28</v>
      </c>
      <c r="B15" s="89">
        <f>SUMIF('Grech S. (Ghawdex)'!$D$23:$D$43,A15,'Grech S.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42</v>
      </c>
      <c r="E15" s="89">
        <f>SUMIF('Camilleri N. (Ghawdex)'!$D$23:$D$43,A15,'Camilleri N. (Ghawdex)'!$S$23:$S$43)</f>
        <v>0</v>
      </c>
      <c r="F15" s="89">
        <f>SUMIF('Vella M. (Ghawdex)'!$D$23:$D$43,A15,'Vella M. (Ghawdex)'!$S$23:$S$43)</f>
        <v>0</v>
      </c>
      <c r="G15" s="89">
        <f>SUMIF('Galea C. (Ghawdex)'!$D$19:$D$39,A15,'Galea C. (Ghawdex)'!$S$19:$S$39)</f>
        <v>0</v>
      </c>
      <c r="H15" s="89"/>
      <c r="I15" s="89"/>
      <c r="J15" s="89"/>
      <c r="K15" s="89"/>
      <c r="L15" s="89"/>
      <c r="M15" s="89"/>
      <c r="N15" s="90">
        <f t="shared" si="0"/>
        <v>42</v>
      </c>
      <c r="O15" s="91">
        <f t="shared" si="1"/>
        <v>6.7307692307692304E-2</v>
      </c>
      <c r="P15" s="92">
        <f>SUM(N13:N15)</f>
        <v>42</v>
      </c>
      <c r="Q15" s="93">
        <f>P15/$N$31</f>
        <v>6.7307692307692304E-2</v>
      </c>
    </row>
    <row r="16" spans="1:20" ht="15.75" customHeight="1" x14ac:dyDescent="0.2">
      <c r="A16" s="76" t="s">
        <v>7</v>
      </c>
      <c r="B16" s="77">
        <f>SUMIF('Grech S. (Ghawdex)'!$D$23:$D$43,A16,'Grech S.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(Ghawdex)'!$D$23:$D$43,A16,'Vella M. (Ghawdex)'!$S$23:$S$43)</f>
        <v>0</v>
      </c>
      <c r="G16" s="77">
        <f>SUMIF('Galea C. (Ghawdex)'!$D$19:$D$39,A16,'Galea C. (Ghawdex)'!$S$19:$S$39)</f>
        <v>0</v>
      </c>
      <c r="H16" s="77"/>
      <c r="I16" s="77"/>
      <c r="J16" s="77"/>
      <c r="K16" s="77"/>
      <c r="L16" s="77"/>
      <c r="M16" s="77"/>
      <c r="N16" s="78">
        <f t="shared" si="0"/>
        <v>0</v>
      </c>
      <c r="O16" s="79">
        <f t="shared" si="1"/>
        <v>0</v>
      </c>
      <c r="P16" s="80"/>
      <c r="Q16" s="81"/>
    </row>
    <row r="17" spans="1:17" ht="15.75" customHeight="1" x14ac:dyDescent="0.2">
      <c r="A17" s="82" t="s">
        <v>29</v>
      </c>
      <c r="B17" s="83">
        <f>SUMIF('Grech S. (Ghawdex)'!$D$23:$D$43,A17,'Grech S.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(Ghawdex)'!$D$23:$D$43,A17,'Vella M. (Ghawdex)'!$S$23:$S$43)</f>
        <v>0</v>
      </c>
      <c r="G17" s="83">
        <f>SUMIF('Galea C. (Ghawdex)'!$D$19:$D$39,A17,'Galea C. (Ghawdex)'!$S$19:$S$39)</f>
        <v>0</v>
      </c>
      <c r="H17" s="83"/>
      <c r="I17" s="83"/>
      <c r="J17" s="83"/>
      <c r="K17" s="83"/>
      <c r="L17" s="83"/>
      <c r="M17" s="83"/>
      <c r="N17" s="84">
        <f t="shared" si="0"/>
        <v>0</v>
      </c>
      <c r="O17" s="85">
        <f t="shared" si="1"/>
        <v>0</v>
      </c>
      <c r="P17" s="86"/>
      <c r="Q17" s="87"/>
    </row>
    <row r="18" spans="1:17" ht="15.75" customHeight="1" x14ac:dyDescent="0.2">
      <c r="A18" s="82" t="s">
        <v>30</v>
      </c>
      <c r="B18" s="83">
        <f>SUMIF('Grech S. (Ghawdex)'!$D$23:$D$43,A18,'Grech S.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(Ghawdex)'!$D$23:$D$43,A18,'Vella M. (Ghawdex)'!$S$23:$S$43)</f>
        <v>0</v>
      </c>
      <c r="G18" s="83">
        <f>SUMIF('Galea C. (Ghawdex)'!$D$19:$D$39,A18,'Galea C. (Ghawdex)'!$S$19:$S$39)</f>
        <v>0</v>
      </c>
      <c r="H18" s="83"/>
      <c r="I18" s="83"/>
      <c r="J18" s="83"/>
      <c r="K18" s="83"/>
      <c r="L18" s="83"/>
      <c r="M18" s="83"/>
      <c r="N18" s="84">
        <f t="shared" si="0"/>
        <v>0</v>
      </c>
      <c r="O18" s="85">
        <f t="shared" si="1"/>
        <v>0</v>
      </c>
      <c r="P18" s="86"/>
      <c r="Q18" s="87"/>
    </row>
    <row r="19" spans="1:17" ht="15.75" customHeight="1" x14ac:dyDescent="0.2">
      <c r="A19" s="82" t="s">
        <v>31</v>
      </c>
      <c r="B19" s="83">
        <f>SUMIF('Grech S. (Ghawdex)'!$D$23:$D$43,A19,'Grech S.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3</v>
      </c>
      <c r="E19" s="83">
        <f>SUMIF('Camilleri N. (Ghawdex)'!$D$23:$D$43,A19,'Camilleri N. (Ghawdex)'!$S$23:$S$43)</f>
        <v>0</v>
      </c>
      <c r="F19" s="83">
        <f>SUMIF('Vella M. (Ghawdex)'!$D$23:$D$43,A19,'Vella M. (Ghawdex)'!$S$23:$S$43)</f>
        <v>0</v>
      </c>
      <c r="G19" s="83">
        <f>SUMIF('Galea C. (Ghawdex)'!$D$19:$D$39,A19,'Galea C. (Ghawdex)'!$S$19:$S$39)</f>
        <v>0</v>
      </c>
      <c r="H19" s="83"/>
      <c r="I19" s="83"/>
      <c r="J19" s="83"/>
      <c r="K19" s="83"/>
      <c r="L19" s="83"/>
      <c r="M19" s="83"/>
      <c r="N19" s="84">
        <f t="shared" si="0"/>
        <v>3</v>
      </c>
      <c r="O19" s="85">
        <f t="shared" si="1"/>
        <v>4.807692307692308E-3</v>
      </c>
      <c r="P19" s="86"/>
      <c r="Q19" s="87"/>
    </row>
    <row r="20" spans="1:17" ht="15.75" customHeight="1" x14ac:dyDescent="0.2">
      <c r="A20" s="88" t="s">
        <v>32</v>
      </c>
      <c r="B20" s="89">
        <f>SUMIF('Grech S. (Ghawdex)'!$D$23:$D$43,A20,'Grech S.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9">
        <f>SUMIF('Vella M. (Ghawdex)'!$D$23:$D$43,A20,'Vella M. (Ghawdex)'!$S$23:$S$43)</f>
        <v>0</v>
      </c>
      <c r="G20" s="83">
        <f>SUMIF('Galea C. (Ghawdex)'!$D$19:$D$39,A20,'Galea C. (Ghawdex)'!$S$19:$S$39)</f>
        <v>0</v>
      </c>
      <c r="H20" s="89"/>
      <c r="I20" s="89"/>
      <c r="J20" s="89"/>
      <c r="K20" s="89"/>
      <c r="L20" s="89"/>
      <c r="M20" s="89"/>
      <c r="N20" s="90">
        <f t="shared" si="0"/>
        <v>2</v>
      </c>
      <c r="O20" s="91">
        <f t="shared" si="1"/>
        <v>3.205128205128205E-3</v>
      </c>
      <c r="P20" s="92">
        <f>SUM(N16:N20)</f>
        <v>5</v>
      </c>
      <c r="Q20" s="93">
        <f>P20/$N$31</f>
        <v>8.0128205128205121E-3</v>
      </c>
    </row>
    <row r="21" spans="1:17" ht="15.75" customHeight="1" x14ac:dyDescent="0.2">
      <c r="A21" s="76" t="s">
        <v>33</v>
      </c>
      <c r="B21" s="77">
        <f>SUMIF('Grech S. (Ghawdex)'!$D$23:$D$43,A21,'Grech S.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21</v>
      </c>
      <c r="E21" s="77">
        <f>SUMIF('Camilleri N. (Ghawdex)'!$D$23:$D$43,A21,'Camilleri N. (Ghawdex)'!$S$23:$S$43)</f>
        <v>0</v>
      </c>
      <c r="F21" s="77">
        <f>SUMIF('Vella M. (Ghawdex)'!$D$23:$D$43,A21,'Vella M. (Ghawdex)'!$S$23:$S$43)</f>
        <v>0</v>
      </c>
      <c r="G21" s="77">
        <f>SUMIF('Galea C. (Ghawdex)'!$D$19:$D$39,A21,'Galea C. (Ghawdex)'!$S$19:$S$39)</f>
        <v>0</v>
      </c>
      <c r="H21" s="77"/>
      <c r="I21" s="77"/>
      <c r="J21" s="77"/>
      <c r="K21" s="77"/>
      <c r="L21" s="77"/>
      <c r="M21" s="77"/>
      <c r="N21" s="78">
        <f t="shared" si="0"/>
        <v>21</v>
      </c>
      <c r="O21" s="79">
        <f t="shared" si="1"/>
        <v>3.3653846153846152E-2</v>
      </c>
      <c r="P21" s="80"/>
      <c r="Q21" s="81"/>
    </row>
    <row r="22" spans="1:17" ht="15.75" customHeight="1" x14ac:dyDescent="0.2">
      <c r="A22" s="88" t="s">
        <v>34</v>
      </c>
      <c r="B22" s="89">
        <f>SUMIF('Grech S. (Ghawdex)'!$D$23:$D$43,A22,'Grech S.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0</v>
      </c>
      <c r="E22" s="89">
        <f>SUMIF('Camilleri N. (Ghawdex)'!$D$23:$D$43,A22,'Camilleri N. (Ghawdex)'!$S$23:$S$43)</f>
        <v>0</v>
      </c>
      <c r="F22" s="89">
        <f>SUMIF('Vella M. (Ghawdex)'!$D$23:$D$43,A22,'Vella M. (Ghawdex)'!$S$23:$S$43)</f>
        <v>0</v>
      </c>
      <c r="G22" s="83">
        <f>SUMIF('Galea C. (Ghawdex)'!$D$19:$D$39,A22,'Galea C. (Ghawdex)'!$S$19:$S$39)</f>
        <v>0</v>
      </c>
      <c r="H22" s="89"/>
      <c r="I22" s="89"/>
      <c r="J22" s="89"/>
      <c r="K22" s="89"/>
      <c r="L22" s="89"/>
      <c r="M22" s="89"/>
      <c r="N22" s="90">
        <f t="shared" si="0"/>
        <v>0</v>
      </c>
      <c r="O22" s="91">
        <f t="shared" si="1"/>
        <v>0</v>
      </c>
      <c r="P22" s="92">
        <f>SUM(N21:N22)</f>
        <v>21</v>
      </c>
      <c r="Q22" s="93">
        <f t="shared" ref="Q22:Q30" si="2">P22/$N$31</f>
        <v>3.3653846153846152E-2</v>
      </c>
    </row>
    <row r="23" spans="1:17" ht="15.75" customHeight="1" x14ac:dyDescent="0.2">
      <c r="A23" s="76" t="s">
        <v>14</v>
      </c>
      <c r="B23" s="77">
        <f>SUMIF('Grech S. (Ghawdex)'!$D$23:$D$43,A23,'Grech S.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109</v>
      </c>
      <c r="E23" s="77">
        <f>SUMIF('Camilleri N. (Ghawdex)'!$D$23:$D$43,A23,'Camilleri N. (Ghawdex)'!$S$23:$S$43)</f>
        <v>0</v>
      </c>
      <c r="F23" s="77">
        <f>SUMIF('Vella M. (Ghawdex)'!$D$23:$D$43,A23,'Vella M. (Ghawdex)'!$S$23:$S$43)</f>
        <v>0</v>
      </c>
      <c r="G23" s="77">
        <f>SUMIF('Galea C. (Ghawdex)'!$D$19:$D$39,A23,'Galea C. (Ghawdex)'!$S$19:$S$39)</f>
        <v>0</v>
      </c>
      <c r="H23" s="77"/>
      <c r="I23" s="77"/>
      <c r="J23" s="77"/>
      <c r="K23" s="77"/>
      <c r="L23" s="77"/>
      <c r="M23" s="77"/>
      <c r="N23" s="78">
        <f t="shared" si="0"/>
        <v>109</v>
      </c>
      <c r="O23" s="94">
        <f t="shared" si="1"/>
        <v>0.17467948717948717</v>
      </c>
      <c r="P23" s="95">
        <f t="shared" ref="P23:P30" si="3">SUM(N23)</f>
        <v>109</v>
      </c>
      <c r="Q23" s="96">
        <f t="shared" si="2"/>
        <v>0.17467948717948717</v>
      </c>
    </row>
    <row r="24" spans="1:17" ht="15.75" customHeight="1" x14ac:dyDescent="0.2">
      <c r="A24" s="76" t="s">
        <v>49</v>
      </c>
      <c r="B24" s="77">
        <f>SUMIF('Grech S. (Ghawdex)'!$D$23:$D$43,A24,'Grech S.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(Ghawdex)'!$D$23:$D$43,A24,'Vella M. (Ghawdex)'!$S$23:$S$43)</f>
        <v>0</v>
      </c>
      <c r="G24" s="77">
        <f>SUMIF('Galea C. (Ghawdex)'!$D$19:$D$39,A24,'Galea C. (Ghawdex)'!$S$19:$S$39)</f>
        <v>0</v>
      </c>
      <c r="H24" s="77"/>
      <c r="I24" s="77"/>
      <c r="J24" s="77"/>
      <c r="K24" s="77"/>
      <c r="L24" s="77"/>
      <c r="M24" s="77"/>
      <c r="N24" s="78">
        <f t="shared" si="0"/>
        <v>0</v>
      </c>
      <c r="O24" s="94">
        <f t="shared" si="1"/>
        <v>0</v>
      </c>
      <c r="P24" s="95">
        <f t="shared" si="3"/>
        <v>0</v>
      </c>
      <c r="Q24" s="96">
        <f t="shared" si="2"/>
        <v>0</v>
      </c>
    </row>
    <row r="25" spans="1:17" ht="15.75" customHeight="1" x14ac:dyDescent="0.2">
      <c r="A25" s="76" t="s">
        <v>50</v>
      </c>
      <c r="B25" s="77">
        <f>SUMIF('Grech S. (Ghawdex)'!$D$23:$D$43,A25,'Grech S.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(Ghawdex)'!$D$23:$D$43,A25,'Vella M. (Ghawdex)'!$S$23:$S$43)</f>
        <v>0</v>
      </c>
      <c r="G25" s="77">
        <f>SUMIF('Galea C. (Ghawdex)'!$D$19:$D$39,A25,'Galea C. (Ghawdex)'!$S$19:$S$39)</f>
        <v>0</v>
      </c>
      <c r="H25" s="77"/>
      <c r="I25" s="77"/>
      <c r="J25" s="77"/>
      <c r="K25" s="77"/>
      <c r="L25" s="77"/>
      <c r="M25" s="77"/>
      <c r="N25" s="78">
        <f t="shared" si="0"/>
        <v>0</v>
      </c>
      <c r="O25" s="94">
        <f t="shared" si="1"/>
        <v>0</v>
      </c>
      <c r="P25" s="95">
        <f t="shared" si="3"/>
        <v>0</v>
      </c>
      <c r="Q25" s="96">
        <f t="shared" si="2"/>
        <v>0</v>
      </c>
    </row>
    <row r="26" spans="1:17" ht="15.75" customHeight="1" x14ac:dyDescent="0.2">
      <c r="A26" s="76" t="s">
        <v>51</v>
      </c>
      <c r="B26" s="77">
        <f>SUMIF('Grech S. (Ghawdex)'!$D$23:$D$43,A26,'Grech S.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(Ghawdex)'!$D$23:$D$43,A26,'Vella M. (Ghawdex)'!$S$23:$S$43)</f>
        <v>0</v>
      </c>
      <c r="G26" s="77">
        <f>SUMIF('Galea C. (Ghawdex)'!$D$19:$D$39,A26,'Galea C. (Ghawdex)'!$S$19:$S$39)</f>
        <v>0</v>
      </c>
      <c r="H26" s="77"/>
      <c r="I26" s="77"/>
      <c r="J26" s="77"/>
      <c r="K26" s="77"/>
      <c r="L26" s="77"/>
      <c r="M26" s="77"/>
      <c r="N26" s="78">
        <f t="shared" si="0"/>
        <v>0</v>
      </c>
      <c r="O26" s="94">
        <f>N26/$N$31</f>
        <v>0</v>
      </c>
      <c r="P26" s="95">
        <f t="shared" si="3"/>
        <v>0</v>
      </c>
      <c r="Q26" s="96">
        <f t="shared" si="2"/>
        <v>0</v>
      </c>
    </row>
    <row r="27" spans="1:17" ht="15.75" customHeight="1" x14ac:dyDescent="0.2">
      <c r="A27" s="109" t="s">
        <v>102</v>
      </c>
      <c r="B27" s="77">
        <f>SUMIF('Grech S. (Ghawdex)'!$D$23:$D$43,A27,'Grech S.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(Ghawdex)'!$D$23:$D$43,A27,'Vella M. (Ghawdex)'!$S$23:$S$43)</f>
        <v>0</v>
      </c>
      <c r="G27" s="77">
        <f>SUMIF('Galea C. (Ghawdex)'!$D$19:$D$39,A27,'Galea C. (Ghawdex)'!$S$19:$S$39)</f>
        <v>0</v>
      </c>
      <c r="H27" s="77"/>
      <c r="I27" s="77"/>
      <c r="J27" s="77"/>
      <c r="K27" s="77"/>
      <c r="L27" s="77"/>
      <c r="M27" s="77"/>
      <c r="N27" s="78">
        <f t="shared" si="0"/>
        <v>0</v>
      </c>
      <c r="O27" s="94">
        <f>N27/$N$31</f>
        <v>0</v>
      </c>
      <c r="P27" s="95">
        <f t="shared" si="3"/>
        <v>0</v>
      </c>
      <c r="Q27" s="96">
        <f t="shared" si="2"/>
        <v>0</v>
      </c>
    </row>
    <row r="28" spans="1:17" ht="15.75" customHeight="1" x14ac:dyDescent="0.2">
      <c r="A28" s="109" t="s">
        <v>103</v>
      </c>
      <c r="B28" s="77">
        <f>SUMIF('Grech S. (Ghawdex)'!$D$23:$D$43,A28,'Grech S.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(Ghawdex)'!$D$23:$D$43,A28,'Vella M. (Ghawdex)'!$S$23:$S$43)</f>
        <v>0</v>
      </c>
      <c r="G28" s="77">
        <f>SUMIF('Galea C. (Ghawdex)'!$D$19:$D$39,A28,'Galea C. (Ghawdex)'!$S$19:$S$39)</f>
        <v>0</v>
      </c>
      <c r="H28" s="77"/>
      <c r="I28" s="77"/>
      <c r="J28" s="77"/>
      <c r="K28" s="77"/>
      <c r="L28" s="77"/>
      <c r="M28" s="77"/>
      <c r="N28" s="78">
        <f t="shared" si="0"/>
        <v>0</v>
      </c>
      <c r="O28" s="94">
        <f>N28/$N$31</f>
        <v>0</v>
      </c>
      <c r="P28" s="95">
        <f t="shared" si="3"/>
        <v>0</v>
      </c>
      <c r="Q28" s="96">
        <f t="shared" si="2"/>
        <v>0</v>
      </c>
    </row>
    <row r="29" spans="1:17" ht="15.75" customHeight="1" x14ac:dyDescent="0.2">
      <c r="A29" s="109" t="s">
        <v>104</v>
      </c>
      <c r="B29" s="77">
        <f>SUMIF('Grech S. (Ghawdex)'!$D$23:$D$43,A29,'Grech S.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(Ghawdex)'!$D$23:$D$43,A29,'Vella M. (Ghawdex)'!$S$23:$S$43)</f>
        <v>0</v>
      </c>
      <c r="G29" s="77">
        <f>SUMIF('Galea C. (Ghawdex)'!$D$19:$D$39,A29,'Galea C. (Ghawdex)'!$S$19:$S$39)</f>
        <v>0</v>
      </c>
      <c r="H29" s="77"/>
      <c r="I29" s="77"/>
      <c r="J29" s="77"/>
      <c r="K29" s="77"/>
      <c r="L29" s="77"/>
      <c r="M29" s="77"/>
      <c r="N29" s="78">
        <f t="shared" si="0"/>
        <v>0</v>
      </c>
      <c r="O29" s="94">
        <f>N29/$N$31</f>
        <v>0</v>
      </c>
      <c r="P29" s="95">
        <f t="shared" si="3"/>
        <v>0</v>
      </c>
      <c r="Q29" s="96">
        <f t="shared" si="2"/>
        <v>0</v>
      </c>
    </row>
    <row r="30" spans="1:17" ht="15.75" customHeight="1" thickBot="1" x14ac:dyDescent="0.25">
      <c r="A30" s="110" t="s">
        <v>105</v>
      </c>
      <c r="B30" s="77">
        <f>SUMIF('Grech S. (Ghawdex)'!$D$23:$D$43,A30,'Grech S.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4</v>
      </c>
      <c r="E30" s="77">
        <f>SUMIF('Camilleri N. (Ghawdex)'!$D$23:$D$43,A30,'Camilleri N. (Ghawdex)'!$S$23:$S$43)</f>
        <v>0</v>
      </c>
      <c r="F30" s="77">
        <f>SUMIF('Vella M. (Ghawdex)'!$D$23:$D$43,A30,'Vella M. (Ghawdex)'!$S$23:$S$43)</f>
        <v>0</v>
      </c>
      <c r="G30" s="77">
        <f>SUMIF('Galea C. (Ghawdex)'!$D$19:$D$39,A30,'Galea C. (Ghawdex)'!$S$19:$S$39)</f>
        <v>0</v>
      </c>
      <c r="H30" s="77"/>
      <c r="I30" s="77"/>
      <c r="J30" s="77"/>
      <c r="K30" s="77"/>
      <c r="L30" s="77"/>
      <c r="M30" s="77"/>
      <c r="N30" s="78">
        <f t="shared" si="0"/>
        <v>4</v>
      </c>
      <c r="O30" s="94">
        <f>N30/$N$31</f>
        <v>6.41025641025641E-3</v>
      </c>
      <c r="P30" s="95">
        <f t="shared" si="3"/>
        <v>4</v>
      </c>
      <c r="Q30" s="96">
        <f t="shared" si="2"/>
        <v>6.41025641025641E-3</v>
      </c>
    </row>
    <row r="31" spans="1:17" ht="13.5" customHeight="1" thickBot="1" x14ac:dyDescent="0.25">
      <c r="A31" s="97" t="s">
        <v>15</v>
      </c>
      <c r="B31" s="98">
        <f t="shared" ref="B31:F31" si="4">SUM(B10:B30)</f>
        <v>116</v>
      </c>
      <c r="C31" s="98">
        <f t="shared" si="4"/>
        <v>112</v>
      </c>
      <c r="D31" s="98">
        <f t="shared" si="4"/>
        <v>245</v>
      </c>
      <c r="E31" s="98">
        <f t="shared" si="4"/>
        <v>1</v>
      </c>
      <c r="F31" s="98">
        <f t="shared" si="4"/>
        <v>148</v>
      </c>
      <c r="G31" s="98">
        <f t="shared" ref="G31:M31" si="5">SUM(G10:G26)</f>
        <v>2</v>
      </c>
      <c r="H31" s="98">
        <f t="shared" si="5"/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113">
        <f>SUM(N10:N30)</f>
        <v>624</v>
      </c>
      <c r="O31" s="9"/>
      <c r="P31" s="8"/>
      <c r="Q31" s="10"/>
    </row>
    <row r="32" spans="1:17" ht="13.5" customHeight="1" thickBot="1" x14ac:dyDescent="0.25">
      <c r="B32" s="111">
        <f>B31/N31</f>
        <v>0.1858974358974359</v>
      </c>
      <c r="C32" s="112">
        <f>C31/N31</f>
        <v>0.17948717948717949</v>
      </c>
      <c r="D32" s="112">
        <f>D31/N31</f>
        <v>0.39262820512820512</v>
      </c>
      <c r="E32" s="112">
        <f>E31/N31</f>
        <v>1.6025641025641025E-3</v>
      </c>
      <c r="F32" s="112">
        <f>F31/N31</f>
        <v>0.23717948717948717</v>
      </c>
      <c r="G32" s="158">
        <f>G31/N31</f>
        <v>3.205128205128205E-3</v>
      </c>
      <c r="H32" s="100">
        <f>H31/N31</f>
        <v>0</v>
      </c>
      <c r="I32" s="100">
        <f>I31/N31</f>
        <v>0</v>
      </c>
      <c r="J32" s="100">
        <f>J31/N31</f>
        <v>0</v>
      </c>
      <c r="K32" s="100">
        <f>K31/N31</f>
        <v>0</v>
      </c>
      <c r="L32" s="100">
        <f>L31/N31</f>
        <v>0</v>
      </c>
      <c r="M32" s="101">
        <f>M31/N31</f>
        <v>0</v>
      </c>
      <c r="N32" s="9"/>
      <c r="O32" s="7"/>
      <c r="P32" s="7"/>
      <c r="Q32" s="7"/>
    </row>
    <row r="33" spans="8:8" x14ac:dyDescent="0.2">
      <c r="H33" s="159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3" t="s">
        <v>11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6" customHeight="1" x14ac:dyDescent="0.2"/>
    <row r="4" spans="2:22" ht="15.75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12" customHeight="1" x14ac:dyDescent="0.2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2:22" ht="12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t="4.5" customHeight="1" x14ac:dyDescent="0.2"/>
    <row r="9" spans="2:22" ht="12" hidden="1" customHeight="1" x14ac:dyDescent="0.2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Gunju 2020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4" t="s">
        <v>53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6.75" hidden="1" customHeight="1" x14ac:dyDescent="0.2"/>
    <row r="15" spans="2:22" ht="10.5" customHeight="1" x14ac:dyDescent="0.2">
      <c r="B15" s="176" t="s">
        <v>48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125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122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2" t="s">
        <v>10</v>
      </c>
      <c r="D51" s="172"/>
      <c r="E51" s="172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abSelected="1" topLeftCell="A2" workbookViewId="0">
      <selection activeCell="M26" sqref="M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4.1" customHeight="1" x14ac:dyDescent="0.2"/>
    <row r="4" spans="2:22" ht="15.75" customHeight="1" x14ac:dyDescent="0.25">
      <c r="B4" s="173" t="s">
        <v>165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Gunju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9">
        <v>2</v>
      </c>
      <c r="H24" s="120"/>
      <c r="I24" s="123">
        <v>0</v>
      </c>
      <c r="J24" s="120"/>
      <c r="K24" s="123"/>
      <c r="L24" s="120"/>
      <c r="M24" s="123"/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2</v>
      </c>
      <c r="T24" s="120"/>
      <c r="U24" s="123"/>
      <c r="V24" s="120"/>
      <c r="W24" s="122">
        <f>IF(ISNUMBER(S24),S24,0)-IF(ISNUMBER(U24),U24,0)</f>
        <v>2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9">
        <v>137</v>
      </c>
      <c r="H25" s="120"/>
      <c r="I25" s="123"/>
      <c r="J25" s="120"/>
      <c r="K25" s="123"/>
      <c r="L25" s="120"/>
      <c r="M25" s="123">
        <v>23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114</v>
      </c>
      <c r="T25" s="120"/>
      <c r="U25" s="123"/>
      <c r="V25" s="120"/>
      <c r="W25" s="122">
        <f>IF(ISNUMBER(S25),S25,0)-IF(ISNUMBER(U25),U25,0)</f>
        <v>114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4">
        <f>SUM(G23:G43)</f>
        <v>139</v>
      </c>
      <c r="H45" s="122"/>
      <c r="I45" s="124">
        <f>SUM(I22:I43)</f>
        <v>0</v>
      </c>
      <c r="J45" s="122"/>
      <c r="K45" s="124">
        <f>SUM(K23:K43)</f>
        <v>0</v>
      </c>
      <c r="L45" s="122"/>
      <c r="M45" s="124">
        <f>SUM(M22:M43)</f>
        <v>23</v>
      </c>
      <c r="N45" s="122"/>
      <c r="O45" s="124">
        <f>SUM(O22:O43)</f>
        <v>0</v>
      </c>
      <c r="P45" s="122"/>
      <c r="Q45" s="124">
        <f>SUM(Q22:Q43)</f>
        <v>0</v>
      </c>
      <c r="R45" s="122"/>
      <c r="S45" s="124">
        <f>SUM(S22:S43)</f>
        <v>116</v>
      </c>
      <c r="T45" s="122"/>
      <c r="U45" s="124">
        <f>SUM(U22:U43)</f>
        <v>0</v>
      </c>
      <c r="V45" s="122"/>
      <c r="W45" s="124">
        <f>SUM(W22:W43)</f>
        <v>116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0"/>
      <c r="D52" s="181"/>
      <c r="E52" s="181"/>
      <c r="Q52" s="14"/>
      <c r="R52" s="14"/>
      <c r="S52" s="14"/>
      <c r="T52" s="14"/>
      <c r="U52" s="14"/>
      <c r="V52" s="14"/>
      <c r="W52" s="14"/>
    </row>
    <row r="53" spans="3:23" x14ac:dyDescent="0.2">
      <c r="C53" s="172"/>
      <c r="D53" s="172"/>
      <c r="E53" s="172"/>
      <c r="M53" s="5"/>
      <c r="N53" s="28" t="s">
        <v>35</v>
      </c>
      <c r="Q53" s="179" t="s">
        <v>166</v>
      </c>
      <c r="R53" s="172"/>
      <c r="S53" s="172"/>
      <c r="T53" s="172"/>
      <c r="U53" s="172"/>
      <c r="V53" s="172"/>
      <c r="W53" s="17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6" workbookViewId="0">
      <selection activeCell="C52" sqref="C52:E52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 t="s">
        <v>154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 t="s">
        <v>129</v>
      </c>
      <c r="C9" s="12"/>
      <c r="D9" s="12"/>
      <c r="E9" s="12"/>
      <c r="H9" s="127" t="str">
        <f>Kriminal!$H$6</f>
        <v>Gunju 2020</v>
      </c>
      <c r="I9" s="127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2</v>
      </c>
      <c r="H24" s="5"/>
      <c r="I24" s="39">
        <v>1</v>
      </c>
      <c r="J24" s="5"/>
      <c r="K24" s="39"/>
      <c r="L24" s="5"/>
      <c r="M24" s="39"/>
      <c r="N24" s="146"/>
      <c r="O24" s="39"/>
      <c r="P24" s="5"/>
      <c r="Q24" s="39"/>
      <c r="R24" s="5"/>
      <c r="S24" s="43">
        <f t="shared" si="0"/>
        <v>3</v>
      </c>
      <c r="T24" s="5"/>
      <c r="U24" s="39">
        <v>0</v>
      </c>
      <c r="V24" s="5"/>
      <c r="W24" s="43">
        <f>IF(ISNUMBER(S24),S24,0)-IF(ISNUMBER(U24),U24,0)</f>
        <v>3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50">
        <v>28</v>
      </c>
      <c r="H25" s="5"/>
      <c r="I25" s="39"/>
      <c r="J25" s="5"/>
      <c r="K25" s="39"/>
      <c r="L25" s="5"/>
      <c r="M25" s="39">
        <v>2</v>
      </c>
      <c r="N25" s="5"/>
      <c r="O25" s="39">
        <v>82</v>
      </c>
      <c r="P25" s="5"/>
      <c r="Q25" s="39"/>
      <c r="R25" s="5"/>
      <c r="S25" s="43">
        <f t="shared" si="0"/>
        <v>108</v>
      </c>
      <c r="T25" s="5"/>
      <c r="U25" s="39"/>
      <c r="V25" s="5"/>
      <c r="W25" s="43">
        <f>IF(ISNUMBER(S25),S25,0)-IF(ISNUMBER(U25),U25,0)</f>
        <v>108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31</v>
      </c>
      <c r="H45" s="43"/>
      <c r="I45" s="44">
        <f>SUM(I22:I43)</f>
        <v>1</v>
      </c>
      <c r="J45" s="43"/>
      <c r="K45" s="44">
        <f>SUM(K23:K43)</f>
        <v>0</v>
      </c>
      <c r="L45" s="43"/>
      <c r="M45" s="44">
        <f>SUM(M22:M43)</f>
        <v>2</v>
      </c>
      <c r="N45" s="43"/>
      <c r="O45" s="44">
        <f>SUM(O22:O43)</f>
        <v>82</v>
      </c>
      <c r="P45" s="43"/>
      <c r="Q45" s="44">
        <f>SUM(Q22:Q43)</f>
        <v>0</v>
      </c>
      <c r="R45" s="43"/>
      <c r="S45" s="44">
        <f>SUM(S22:S43)</f>
        <v>112</v>
      </c>
      <c r="T45" s="43"/>
      <c r="U45" s="44">
        <f>SUM(U22:U43)</f>
        <v>0</v>
      </c>
      <c r="V45" s="43"/>
      <c r="W45" s="44">
        <f>SUM(W22:W43)</f>
        <v>112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0"/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">
      <c r="C53" s="172"/>
      <c r="D53" s="172"/>
      <c r="E53" s="172"/>
      <c r="K53" s="145"/>
      <c r="M53" s="5"/>
      <c r="N53" s="28" t="s">
        <v>35</v>
      </c>
      <c r="Q53" s="29"/>
      <c r="S53" s="153" t="s">
        <v>155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6" customHeight="1" x14ac:dyDescent="0.2"/>
    <row r="4" spans="2:22" ht="15.75" customHeight="1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2" ht="4.5" customHeight="1" x14ac:dyDescent="0.2"/>
    <row r="7" spans="2:22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"/>
    <row r="13" spans="2:22" ht="10.5" customHeight="1" x14ac:dyDescent="0.2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2"/>
      <c r="D53" s="172"/>
      <c r="E53" s="172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A30" workbookViewId="0">
      <selection activeCell="M25" sqref="M25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5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2:25" ht="6" customHeight="1" x14ac:dyDescent="0.2"/>
    <row r="4" spans="2:25" ht="15.75" customHeight="1" x14ac:dyDescent="0.25">
      <c r="B4" s="182" t="s">
        <v>131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5" ht="12" customHeight="1" x14ac:dyDescent="0.2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2:25" ht="4.5" customHeight="1" x14ac:dyDescent="0.2"/>
    <row r="7" spans="2:25" ht="12" hidden="1" customHeight="1" x14ac:dyDescent="0.2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2:25" hidden="1" x14ac:dyDescent="0.2"/>
    <row r="9" spans="2:25" s="153" customFormat="1" ht="15.75" x14ac:dyDescent="0.25">
      <c r="B9" s="12" t="s">
        <v>38</v>
      </c>
      <c r="C9" s="12"/>
      <c r="D9" s="12"/>
      <c r="E9" s="12"/>
      <c r="G9" s="156"/>
      <c r="H9" s="164" t="s">
        <v>158</v>
      </c>
      <c r="I9" s="156"/>
      <c r="L9" s="156"/>
      <c r="M9" s="156"/>
      <c r="P9" s="156"/>
      <c r="Q9" s="156"/>
    </row>
    <row r="10" spans="2:25" ht="3.75" customHeight="1" x14ac:dyDescent="0.2"/>
    <row r="11" spans="2:25" ht="106.7" customHeight="1" x14ac:dyDescent="0.2">
      <c r="B11" s="174" t="s">
        <v>53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5" ht="6.75" hidden="1" customHeight="1" x14ac:dyDescent="0.2"/>
    <row r="13" spans="2:25" ht="10.5" customHeight="1" x14ac:dyDescent="0.2">
      <c r="B13" s="176" t="s">
        <v>48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5" ht="41.25" customHeight="1" x14ac:dyDescent="0.2">
      <c r="O14" s="14"/>
      <c r="P14" s="14"/>
      <c r="Q14" s="14"/>
      <c r="R14" s="14"/>
      <c r="S14" s="14"/>
      <c r="T14" s="14"/>
      <c r="U14" s="126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9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20</v>
      </c>
      <c r="H23" s="5"/>
      <c r="I23" s="38"/>
      <c r="J23" s="5"/>
      <c r="K23" s="38"/>
      <c r="L23" s="5"/>
      <c r="M23" s="38"/>
      <c r="N23" s="5"/>
      <c r="O23" s="38"/>
      <c r="P23" s="5"/>
      <c r="Q23" s="148"/>
      <c r="R23" s="5"/>
      <c r="S23" s="43">
        <f t="shared" ref="S23:S43" si="0">IF(ISNUMBER(G23),G23,0)+IF(ISNUMBER(I23),I23,0)-IF(ISNUMBER(M23),M23,0)+IF(ISNUMBER(O23),O23,0)-IF(ISNUMBER(Q23),Q23,0)+IF(ISNUMBER(K23),K23,0)</f>
        <v>20</v>
      </c>
      <c r="T23" s="5"/>
      <c r="U23" s="151">
        <v>0</v>
      </c>
      <c r="V23" s="5"/>
      <c r="W23" s="43">
        <f t="shared" ref="W23:W43" si="1">IF(ISNUMBER(S23),S23,0)-IF(ISNUMBER(U23),U23,0)</f>
        <v>20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35</v>
      </c>
      <c r="H24" s="5"/>
      <c r="I24" s="39">
        <v>14</v>
      </c>
      <c r="J24" s="5"/>
      <c r="K24" s="39"/>
      <c r="L24" s="5"/>
      <c r="M24" s="39">
        <v>5</v>
      </c>
      <c r="N24" s="5"/>
      <c r="O24" s="39"/>
      <c r="P24" s="5"/>
      <c r="Q24" s="131"/>
      <c r="R24" s="5"/>
      <c r="S24" s="43">
        <f t="shared" si="0"/>
        <v>44</v>
      </c>
      <c r="T24" s="5"/>
      <c r="U24" s="152">
        <v>3</v>
      </c>
      <c r="V24" s="5"/>
      <c r="W24" s="43">
        <f t="shared" si="1"/>
        <v>41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42</v>
      </c>
      <c r="H28" s="5"/>
      <c r="I28" s="39"/>
      <c r="J28" s="5"/>
      <c r="K28" s="39"/>
      <c r="L28" s="5"/>
      <c r="M28" s="39"/>
      <c r="N28" s="5"/>
      <c r="O28" s="131"/>
      <c r="P28" s="5"/>
      <c r="Q28" s="39"/>
      <c r="R28" s="5"/>
      <c r="S28" s="43">
        <f t="shared" si="0"/>
        <v>42</v>
      </c>
      <c r="T28" s="5"/>
      <c r="U28" s="139">
        <v>0</v>
      </c>
      <c r="V28" s="5"/>
      <c r="W28" s="43">
        <f t="shared" si="1"/>
        <v>42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4</v>
      </c>
      <c r="H32" s="5"/>
      <c r="I32" s="39">
        <v>2</v>
      </c>
      <c r="J32" s="5"/>
      <c r="K32" s="39"/>
      <c r="L32" s="5"/>
      <c r="M32" s="39">
        <v>3</v>
      </c>
      <c r="N32" s="5"/>
      <c r="O32" s="39"/>
      <c r="P32" s="5"/>
      <c r="Q32" s="39"/>
      <c r="R32" s="5"/>
      <c r="S32" s="43">
        <f t="shared" si="0"/>
        <v>3</v>
      </c>
      <c r="T32" s="5"/>
      <c r="U32" s="139">
        <v>0</v>
      </c>
      <c r="V32" s="5"/>
      <c r="W32" s="43">
        <f t="shared" si="1"/>
        <v>3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22</v>
      </c>
      <c r="H34" s="5"/>
      <c r="I34" s="39">
        <v>8</v>
      </c>
      <c r="J34" s="5"/>
      <c r="K34" s="39"/>
      <c r="L34" s="5"/>
      <c r="M34" s="39">
        <v>9</v>
      </c>
      <c r="N34" s="5"/>
      <c r="O34" s="39"/>
      <c r="P34" s="5"/>
      <c r="Q34" s="39"/>
      <c r="R34" s="5"/>
      <c r="S34" s="43">
        <f t="shared" si="0"/>
        <v>21</v>
      </c>
      <c r="T34" s="5"/>
      <c r="U34" s="139">
        <v>0</v>
      </c>
      <c r="V34" s="5"/>
      <c r="W34" s="43">
        <f t="shared" si="1"/>
        <v>21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2"/>
      <c r="J35" s="5"/>
      <c r="K35" s="39"/>
      <c r="L35" s="5"/>
      <c r="M35" s="39">
        <v>1</v>
      </c>
      <c r="N35" s="5"/>
      <c r="O35" s="39"/>
      <c r="P35" s="5"/>
      <c r="Q35" s="39"/>
      <c r="R35" s="5"/>
      <c r="S35" s="43">
        <f t="shared" si="0"/>
        <v>0</v>
      </c>
      <c r="T35" s="5"/>
      <c r="U35" s="139">
        <v>0</v>
      </c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>
        <v>86</v>
      </c>
      <c r="H36" s="5"/>
      <c r="I36" s="39">
        <v>27</v>
      </c>
      <c r="J36" s="5"/>
      <c r="K36" s="39"/>
      <c r="L36" s="5"/>
      <c r="M36" s="39">
        <v>4</v>
      </c>
      <c r="N36" s="5"/>
      <c r="O36" s="39"/>
      <c r="P36" s="5"/>
      <c r="Q36" s="39"/>
      <c r="R36" s="5"/>
      <c r="S36" s="43">
        <f t="shared" si="0"/>
        <v>109</v>
      </c>
      <c r="T36" s="5"/>
      <c r="U36" s="139">
        <v>0</v>
      </c>
      <c r="V36" s="5"/>
      <c r="W36" s="43">
        <f t="shared" si="1"/>
        <v>109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4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4</v>
      </c>
      <c r="T43" s="5"/>
      <c r="U43" s="131"/>
      <c r="V43" s="5"/>
      <c r="W43" s="43">
        <f t="shared" si="1"/>
        <v>4</v>
      </c>
      <c r="X43" s="26"/>
    </row>
    <row r="44" spans="2:24" x14ac:dyDescent="0.2">
      <c r="B44" s="24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216</v>
      </c>
      <c r="H45" s="44">
        <f t="shared" ref="H45:W45" si="2">SUM(H23:H43)</f>
        <v>0</v>
      </c>
      <c r="I45" s="44">
        <f t="shared" si="2"/>
        <v>51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22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245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242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">
      <c r="C49" s="140"/>
      <c r="D49" s="160" t="s">
        <v>135</v>
      </c>
      <c r="E49" s="160"/>
      <c r="F49" s="156"/>
      <c r="G49" s="161"/>
      <c r="H49" s="143"/>
      <c r="I49" s="161">
        <v>8</v>
      </c>
      <c r="J49" s="143"/>
      <c r="K49" s="142"/>
      <c r="L49" s="143"/>
      <c r="M49" s="161"/>
      <c r="N49" s="143"/>
      <c r="O49" s="142"/>
      <c r="P49" s="143"/>
      <c r="Q49" s="142"/>
      <c r="R49" s="141"/>
      <c r="S49" s="162"/>
      <c r="T49" s="156"/>
      <c r="U49" s="152"/>
      <c r="V49" s="156"/>
      <c r="W49" s="162">
        <v>8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4"/>
      <c r="C52" s="149" t="s">
        <v>159</v>
      </c>
      <c r="D52" s="155"/>
      <c r="E52" s="14"/>
      <c r="Q52" s="14"/>
      <c r="R52" s="14"/>
      <c r="S52" s="14"/>
      <c r="T52" s="14"/>
      <c r="U52" s="126"/>
      <c r="V52" s="14"/>
      <c r="W52" s="14"/>
    </row>
    <row r="53" spans="2:24" x14ac:dyDescent="0.2">
      <c r="C53" s="172" t="s">
        <v>10</v>
      </c>
      <c r="D53" s="172"/>
      <c r="E53" s="172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5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June</Month>
    <Year xmlns="d65012b4-6e05-4ad6-ae62-b5667f81ba92">2020</Year>
  </documentManagement>
</p:properties>
</file>

<file path=customXml/itemProps1.xml><?xml version="1.0" encoding="utf-8"?>
<ds:datastoreItem xmlns:ds="http://schemas.openxmlformats.org/officeDocument/2006/customXml" ds:itemID="{0EBF28FD-0785-43EF-A878-EC83E86094FC}"/>
</file>

<file path=customXml/itemProps2.xml><?xml version="1.0" encoding="utf-8"?>
<ds:datastoreItem xmlns:ds="http://schemas.openxmlformats.org/officeDocument/2006/customXml" ds:itemID="{C348E562-C558-4F70-9882-F1D6AEF4ABFF}"/>
</file>

<file path=customXml/itemProps3.xml><?xml version="1.0" encoding="utf-8"?>
<ds:datastoreItem xmlns:ds="http://schemas.openxmlformats.org/officeDocument/2006/customXml" ds:itemID="{E628D114-35E0-4363-8F21-3359CF6937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Vella M. (Ghawdex)</vt:lpstr>
      <vt:lpstr>Camilleri N.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2020-07-01T10:44:06Z</cp:lastPrinted>
  <dcterms:created xsi:type="dcterms:W3CDTF">2001-09-20T13:22:09Z</dcterms:created>
  <dcterms:modified xsi:type="dcterms:W3CDTF">2021-09-02T10:37:40Z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