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1\"/>
    </mc:Choice>
  </mc:AlternateContent>
  <xr:revisionPtr revIDLastSave="0" documentId="13_ncr:1_{9EF72E1C-D1A7-4106-9F13-37140C700022}" xr6:coauthVersionLast="46" xr6:coauthVersionMax="47" xr10:uidLastSave="{00000000-0000-0000-0000-000000000000}"/>
  <bookViews>
    <workbookView xWindow="-120" yWindow="-120" windowWidth="29040" windowHeight="15840" tabRatio="934" activeTab="6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7" i="31" l="1"/>
  <c r="W37" i="31" s="1"/>
  <c r="S36" i="31"/>
  <c r="W36" i="31" s="1"/>
  <c r="S35" i="31"/>
  <c r="W35" i="31" s="1"/>
  <c r="S34" i="31"/>
  <c r="W34" i="31" s="1"/>
  <c r="S33" i="31"/>
  <c r="W33" i="31" s="1"/>
  <c r="S32" i="31"/>
  <c r="W32" i="31" s="1"/>
  <c r="S31" i="31"/>
  <c r="W31" i="31" s="1"/>
  <c r="S30" i="31"/>
  <c r="W30" i="31" s="1"/>
  <c r="S29" i="31"/>
  <c r="W29" i="31" s="1"/>
  <c r="S28" i="31"/>
  <c r="W28" i="31" s="1"/>
  <c r="S27" i="31"/>
  <c r="W27" i="31" s="1"/>
  <c r="S26" i="31"/>
  <c r="W26" i="31" s="1"/>
  <c r="S25" i="31"/>
  <c r="W25" i="31" s="1"/>
  <c r="S24" i="31"/>
  <c r="W24" i="31" s="1"/>
  <c r="S23" i="31"/>
  <c r="W23" i="31" s="1"/>
  <c r="I9" i="31" l="1"/>
  <c r="H9" i="27" s="1"/>
  <c r="S43" i="31" l="1"/>
  <c r="W43" i="31" s="1"/>
  <c r="S42" i="31"/>
  <c r="W42" i="31" s="1"/>
  <c r="S41" i="31"/>
  <c r="W41" i="31" s="1"/>
  <c r="S40" i="31"/>
  <c r="W40" i="31" s="1"/>
  <c r="S39" i="31"/>
  <c r="W39" i="31" s="1"/>
  <c r="S38" i="31"/>
  <c r="W38" i="31" s="1"/>
  <c r="S49" i="31" l="1"/>
  <c r="W49" i="31" s="1"/>
  <c r="C16" i="1" l="1"/>
  <c r="C15" i="1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8" i="1"/>
  <c r="D26" i="7"/>
  <c r="D20" i="7"/>
  <c r="D18" i="7"/>
  <c r="D14" i="7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4"/>
  <c r="G11" i="7" s="1"/>
  <c r="S25" i="34"/>
  <c r="S26" i="34"/>
  <c r="G13" i="7" s="1"/>
  <c r="S27" i="34"/>
  <c r="G14" i="7" s="1"/>
  <c r="D15" i="7"/>
  <c r="S28" i="34"/>
  <c r="G15" i="7" s="1"/>
  <c r="D16" i="7"/>
  <c r="S29" i="34"/>
  <c r="G16" i="7" s="1"/>
  <c r="D17" i="7"/>
  <c r="S30" i="34"/>
  <c r="G17" i="7" s="1"/>
  <c r="S31" i="34"/>
  <c r="G18" i="7" s="1"/>
  <c r="D19" i="7"/>
  <c r="S32" i="34"/>
  <c r="G19" i="7" s="1"/>
  <c r="S33" i="34"/>
  <c r="W33" i="34" s="1"/>
  <c r="D21" i="7"/>
  <c r="S34" i="34"/>
  <c r="G21" i="7" s="1"/>
  <c r="S35" i="34"/>
  <c r="G22" i="7" s="1"/>
  <c r="D23" i="7"/>
  <c r="S36" i="34"/>
  <c r="G23" i="7" s="1"/>
  <c r="D24" i="7"/>
  <c r="S37" i="34"/>
  <c r="W37" i="34" s="1"/>
  <c r="D25" i="7"/>
  <c r="S38" i="34"/>
  <c r="W38" i="34" s="1"/>
  <c r="S39" i="34"/>
  <c r="W39" i="34" s="1"/>
  <c r="W40" i="28"/>
  <c r="S40" i="34"/>
  <c r="G27" i="7" s="1"/>
  <c r="S41" i="34"/>
  <c r="G28" i="7" s="1"/>
  <c r="D29" i="7"/>
  <c r="S42" i="34"/>
  <c r="G29" i="7" s="1"/>
  <c r="D30" i="7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C11" i="7" l="1"/>
  <c r="W24" i="28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W45" i="27" s="1"/>
  <c r="S45" i="27"/>
  <c r="S45" i="34"/>
  <c r="W24" i="40"/>
  <c r="F27" i="7"/>
  <c r="W25" i="34"/>
  <c r="W32" i="34"/>
  <c r="W26" i="28"/>
  <c r="B17" i="7"/>
  <c r="H31" i="7"/>
  <c r="C21" i="7"/>
  <c r="W38" i="28"/>
  <c r="W30" i="28"/>
  <c r="W42" i="28"/>
  <c r="W41" i="41"/>
  <c r="I21" i="1"/>
  <c r="N21" i="1"/>
  <c r="D28" i="7"/>
  <c r="S45" i="28"/>
  <c r="K21" i="1"/>
  <c r="L21" i="1"/>
  <c r="W20" i="40"/>
  <c r="J21" i="1"/>
  <c r="H21" i="1"/>
  <c r="O20" i="1"/>
  <c r="D22" i="7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S41" i="40"/>
  <c r="S45" i="36"/>
  <c r="F12" i="7"/>
  <c r="F24" i="7"/>
  <c r="E19" i="7"/>
  <c r="O19" i="7" s="1"/>
  <c r="C26" i="7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45" i="38"/>
  <c r="W45" i="26"/>
  <c r="G45" i="27"/>
  <c r="G14" i="1" s="1"/>
  <c r="G21" i="1" s="1"/>
  <c r="F31" i="3"/>
  <c r="D10" i="7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0" i="7" l="1"/>
  <c r="O17" i="7"/>
  <c r="O14" i="7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<sst xmlns="http://schemas.openxmlformats.org/spreadsheetml/2006/main" count="609" uniqueCount="168">
  <si>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</si>
  <si>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</si>
  <si>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</si>
  <si>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</si>
  <si>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</si>
  <si>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</si>
  <si>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</si>
  <si>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</si>
  <si>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</si>
  <si>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</si>
  <si>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</si>
  <si>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</si>
  <si>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</si>
  <si>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</si>
  <si>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</si>
  <si>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</si>
  <si>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</si>
  <si>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</si>
  <si>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</si>
  <si>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</si>
  <si>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</si>
  <si>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</si>
  <si>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</si>
  <si>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</si>
  <si>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</si>
  <si>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</si>
  <si>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</si>
  <si>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</si>
  <si>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</si>
  <si>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</si>
  <si>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</si>
  <si>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</si>
  <si>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</si>
  <si>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</si>
  <si>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</si>
  <si>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</si>
  <si>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</si>
  <si>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</si>
  <si>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</si>
  <si>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</si>
  <si>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</si>
  <si>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</si>
  <si>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</si>
  <si>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</si>
  <si>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</si>
  <si>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</si>
  <si>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</si>
  <si>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</si>
  <si>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</si>
  <si>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</si>
  <si>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</si>
  <si>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</si>
  <si>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</si>
  <si>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</si>
  <si>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</si>
  <si>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</si>
  <si>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</si>
  <si>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</si>
  <si>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</si>
  <si>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</si>
  <si>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</si>
  <si>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</si>
  <si>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</si>
  <si>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</si>
  <si>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</si>
  <si>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</si>
  <si>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</si>
  <si>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</si>
  <si>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</si>
  <si>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</si>
  <si>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</si>
  <si>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</si>
  <si>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</si>
  <si>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</si>
  <si>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</si>
  <si>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</si>
  <si>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</si>
  <si>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</si>
  <si>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</si>
  <si>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</si>
  <si>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</si>
  <si>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</si>
  <si>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</si>
  <si>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</si>
  <si>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</si>
  <si>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</si>
  <si>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</si>
  <si>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</si>
  <si>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</si>
  <si>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</si>
  <si>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</si>
  <si>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</si>
  <si>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</si>
  <si>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</si>
  <si>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</si>
  <si>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</si>
  <si>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</si>
  <si>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</si>
  <si>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</si>
  <si>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</si>
  <si>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</si>
  <si>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</si>
  <si>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</si>
  <si>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</si>
  <si>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</si>
  <si>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</si>
  <si>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</si>
  <si>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</si>
  <si>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</si>
  <si>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</si>
  <si>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</si>
  <si>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</si>
  <si>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</si>
  <si>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</si>
  <si>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</si>
  <si>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</si>
  <si>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</si>
  <si>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</si>
  <si>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</si>
  <si>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</si>
  <si>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</si>
  <si>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</si>
  <si>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</si>
  <si>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</si>
  <si>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</si>
  <si>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</si>
  <si>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</si>
  <si>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</si>
  <si>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</si>
  <si>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</si>
  <si>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</si>
  <si>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</si>
  <si>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</si>
  <si>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</si>
  <si>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</si>
  <si>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N. Camilleri</t>
  </si>
  <si>
    <t>J. Mifsud</t>
  </si>
  <si>
    <t>MONICA VELLA</t>
  </si>
  <si>
    <t>Magistrat Dr. Monica Vella LL.D.</t>
  </si>
  <si>
    <t>M. Vella</t>
  </si>
  <si>
    <t xml:space="preserve"> 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</si>
  <si>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</si>
  <si>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</si>
  <si>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</si>
  <si>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</si>
  <si>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</si>
  <si>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</si>
  <si>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</si>
  <si>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</si>
  <si>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</si>
  <si>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</si>
  <si>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</si>
  <si>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 xml:space="preserve">Rapport Ghax-Xahar ta'  </t>
  </si>
  <si>
    <t xml:space="preserve">  </t>
  </si>
  <si>
    <t>SIMONE GRECH</t>
  </si>
  <si>
    <t>BRIGITTE SULTANA</t>
  </si>
  <si>
    <t>DONATELLA FRENDO DIMECH</t>
  </si>
  <si>
    <t>S. Grech</t>
  </si>
  <si>
    <t>B. Sultana</t>
  </si>
  <si>
    <t>D. Frendo Dimech</t>
  </si>
  <si>
    <t>Magistrat Dr. Simone Grech LL.D.</t>
  </si>
  <si>
    <t>Silvio Xerri</t>
  </si>
  <si>
    <t>Magistrat Dr. Donatella Frendo Dimech LL.D.</t>
  </si>
  <si>
    <t>Daniel Sacco</t>
  </si>
  <si>
    <t>Diane Farrugia</t>
  </si>
  <si>
    <t>Mary Jane Attard</t>
  </si>
  <si>
    <t>Gunju 2021</t>
  </si>
  <si>
    <t xml:space="preserve">Diane Farrugia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</si>
</sst>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0" fontId="19" fillId="0" borderId="0" xfId="0" applyFont="1" applyProtection="1"/>
    <xf numFmtId="0" fontId="1" fillId="0" borderId="0" xfId="0" applyFont="1" applyBorder="1" applyAlignment="1" applyProtection="1">
      <alignment horizontal="left"/>
    </xf>
    <xf numFmtId="17" fontId="21" fillId="0" borderId="0" xfId="0" quotePrefix="1" applyNumberFormat="1" applyFont="1" applyProtection="1"/>
    <xf numFmtId="0" fontId="0" fillId="0" borderId="32" xfId="0" applyBorder="1" applyProtection="1"/>
    <xf numFmtId="0" fontId="8" fillId="0" borderId="0" xfId="0" applyFont="1"/>
    <xf numFmtId="0" fontId="1" fillId="5" borderId="29" xfId="0" applyFont="1" applyFill="1" applyBorder="1" applyAlignment="1">
      <alignment horizontal="center" vertical="center" textRotation="90"/>
    </xf>
    <xf numFmtId="0" fontId="0" fillId="2" borderId="16" xfId="0" applyFill="1" applyBorder="1"/>
    <xf numFmtId="165" fontId="0" fillId="0" borderId="0" xfId="0" applyNumberFormat="1"/>
    <xf numFmtId="0" fontId="2" fillId="2" borderId="18" xfId="0" applyFont="1" applyFill="1" applyBorder="1" applyProtection="1">
      <protection locked="0"/>
    </xf>
    <xf numFmtId="165" fontId="2" fillId="0" borderId="0" xfId="0" applyNumberFormat="1" applyFont="1"/>
    <xf numFmtId="0" fontId="2" fillId="2" borderId="16" xfId="0" applyFont="1" applyFill="1" applyBorder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15" fontId="1" fillId="0" borderId="1" xfId="0" applyNumberFormat="1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/>
    </xf>
    <xf numFmtId="16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H7" sqref="H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147</v>
      </c>
      <c r="H6" s="115" t="s">
        <v>166</v>
      </c>
      <c r="I6" s="105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7" t="s">
        <v>125</v>
      </c>
    </row>
    <row r="9" spans="2:17" x14ac:dyDescent="0.2">
      <c r="B9" s="170"/>
      <c r="C9" s="170"/>
      <c r="D9" s="170"/>
      <c r="E9" s="170"/>
      <c r="F9" s="45"/>
      <c r="G9" s="50" t="s">
        <v>1</v>
      </c>
      <c r="H9" s="51"/>
      <c r="I9" s="51"/>
      <c r="J9" s="51"/>
      <c r="K9" s="51"/>
      <c r="L9" s="51"/>
      <c r="M9" s="52" t="s">
        <v>149</v>
      </c>
      <c r="N9" s="51"/>
      <c r="O9" s="53" t="s">
        <v>12</v>
      </c>
      <c r="Q9" t="s">
        <v>62</v>
      </c>
    </row>
    <row r="10" spans="2:17" x14ac:dyDescent="0.2">
      <c r="B10" s="170"/>
      <c r="C10" s="170"/>
      <c r="D10" s="170"/>
      <c r="E10" s="170"/>
      <c r="F10" s="45"/>
      <c r="G10" s="54"/>
      <c r="H10" s="55" t="s">
        <v>2</v>
      </c>
      <c r="I10" s="55" t="s">
        <v>101</v>
      </c>
      <c r="J10" s="55" t="s">
        <v>148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70" t="s">
        <v>142</v>
      </c>
      <c r="C12" s="170"/>
      <c r="D12" s="170"/>
      <c r="E12" s="170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70"/>
      <c r="C13" s="170"/>
      <c r="D13" s="170"/>
      <c r="E13" s="170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3" t="str">
        <f>Q45</f>
        <v>SIMONE GRECH</v>
      </c>
      <c r="D14" s="45"/>
      <c r="E14" s="45"/>
      <c r="F14" s="45"/>
      <c r="G14" s="62">
        <f>'Grech S. (Ghawdex)'!G45</f>
        <v>18</v>
      </c>
      <c r="H14" s="63">
        <f>'Grech S. (Ghawdex)'!I45</f>
        <v>1</v>
      </c>
      <c r="I14" s="106">
        <f>'Grech S. (Ghawdex)'!K45</f>
        <v>0</v>
      </c>
      <c r="J14" s="63">
        <f>'Grech S. (Ghawdex)'!M45</f>
        <v>5</v>
      </c>
      <c r="K14" s="63">
        <f>'Grech S. (Ghawdex)'!O45</f>
        <v>0</v>
      </c>
      <c r="L14" s="63">
        <f>'Grech S. (Ghawdex)'!Q45</f>
        <v>0</v>
      </c>
      <c r="M14" s="64">
        <f t="shared" ref="M14:M18" si="0">G14+H14+I14-J14+K14-L14</f>
        <v>14</v>
      </c>
      <c r="N14" s="63">
        <f>'Grech S. (Ghawdex)'!U45</f>
        <v>0</v>
      </c>
      <c r="O14" s="65">
        <f t="shared" ref="O14:O18" si="1">M14-N14</f>
        <v>14</v>
      </c>
      <c r="Q14" t="s">
        <v>67</v>
      </c>
    </row>
    <row r="15" spans="2:17" x14ac:dyDescent="0.2">
      <c r="B15" s="46"/>
      <c r="C15" s="103" t="str">
        <f>Q72</f>
        <v>BRIGITTE SULTANA</v>
      </c>
      <c r="D15" s="45"/>
      <c r="E15" s="45"/>
      <c r="F15" s="45"/>
      <c r="G15" s="62">
        <f>'Sultana B. (Ghawdex)'!G45</f>
        <v>165</v>
      </c>
      <c r="H15" s="63">
        <f>'Sultana B. (Ghawdex)'!I45</f>
        <v>1</v>
      </c>
      <c r="I15" s="63">
        <f>'Sultana B. (Ghawdex)'!K45</f>
        <v>0</v>
      </c>
      <c r="J15" s="63">
        <f>'Sultana B. (Ghawdex)'!M45</f>
        <v>10</v>
      </c>
      <c r="K15" s="63">
        <f>'Sultana B. (Ghawdex)'!O45</f>
        <v>0</v>
      </c>
      <c r="L15" s="63">
        <f>'Sultana B. (Ghawdex)'!Q45</f>
        <v>0</v>
      </c>
      <c r="M15" s="64">
        <f t="shared" si="0"/>
        <v>156</v>
      </c>
      <c r="N15" s="63">
        <f>'Sultana B. (Ghawdex)'!U45</f>
        <v>0</v>
      </c>
      <c r="O15" s="65">
        <f t="shared" si="1"/>
        <v>156</v>
      </c>
      <c r="Q15" t="s">
        <v>68</v>
      </c>
    </row>
    <row r="16" spans="2:17" x14ac:dyDescent="0.2">
      <c r="B16" s="46"/>
      <c r="C16" s="103" t="str">
        <f>Q73</f>
        <v>DONATELLA FRENDO DIMECH</v>
      </c>
      <c r="D16" s="45"/>
      <c r="E16" s="45"/>
      <c r="F16" s="45"/>
      <c r="G16" s="62">
        <f>'Frendo Dimech D. (Ghawdex)'!G45</f>
        <v>3</v>
      </c>
      <c r="H16" s="63">
        <f>'Frendo Dimech D. (Ghawdex)'!I45</f>
        <v>2</v>
      </c>
      <c r="I16" s="63">
        <f>'Frendo Dimech D. (Ghawdex)'!K45</f>
        <v>0</v>
      </c>
      <c r="J16" s="63">
        <f>'Frendo Dimech D. (Ghawdex)'!M45</f>
        <v>1</v>
      </c>
      <c r="K16" s="63">
        <f>'Frendo Dimech D. (Ghawdex)'!O45</f>
        <v>0</v>
      </c>
      <c r="L16" s="63">
        <f>'Frendo Dimech D. (Ghawdex)'!Q45</f>
        <v>0</v>
      </c>
      <c r="M16" s="64">
        <f t="shared" si="0"/>
        <v>4</v>
      </c>
      <c r="N16" s="63">
        <f>'Frendo Dimech D. (Ghawdex)'!U45</f>
        <v>0</v>
      </c>
      <c r="O16" s="65">
        <f t="shared" si="1"/>
        <v>4</v>
      </c>
      <c r="Q16" t="s">
        <v>69</v>
      </c>
    </row>
    <row r="17" spans="1:17" ht="12" customHeight="1" x14ac:dyDescent="0.2">
      <c r="B17" s="46"/>
      <c r="C17" s="163" t="str">
        <f>Q71</f>
        <v>MONICA VELLA</v>
      </c>
      <c r="D17" s="45"/>
      <c r="E17" s="45"/>
      <c r="F17" s="45"/>
      <c r="G17" s="62">
        <f>'Vella M. (Ghawdex)'!G41</f>
        <v>157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6">
        <f>'Vella M. (Ghawdex)'!Q41</f>
        <v>0</v>
      </c>
      <c r="M17" s="64">
        <f t="shared" si="0"/>
        <v>157</v>
      </c>
      <c r="N17" s="146">
        <f>'Vella M. (Ghawdex)'!U41</f>
        <v>0</v>
      </c>
      <c r="O17" s="65">
        <f t="shared" si="1"/>
        <v>157</v>
      </c>
      <c r="Q17" t="s">
        <v>70</v>
      </c>
    </row>
    <row r="18" spans="1:17" ht="12" customHeight="1" x14ac:dyDescent="0.2">
      <c r="B18" s="46"/>
      <c r="C18" s="103" t="str">
        <f>Q37</f>
        <v>JOSEPH MIFSUD</v>
      </c>
      <c r="D18" s="45"/>
      <c r="E18" s="45"/>
      <c r="F18" s="45"/>
      <c r="G18" s="62">
        <f>'Mifsud J (Ghawdex)'!G45</f>
        <v>202</v>
      </c>
      <c r="H18" s="63">
        <f>'Mifsud J (Ghawdex)'!I45</f>
        <v>31</v>
      </c>
      <c r="I18" s="63">
        <f>'Mifsud J (Ghawdex)'!K45</f>
        <v>0</v>
      </c>
      <c r="J18" s="63">
        <f>'Mifsud J (Ghawdex)'!M45</f>
        <v>92</v>
      </c>
      <c r="K18" s="63">
        <f>'Mifsud J (Ghawdex)'!O45</f>
        <v>0</v>
      </c>
      <c r="L18" s="63">
        <f>'Mifsud J (Ghawdex)'!Q45</f>
        <v>0</v>
      </c>
      <c r="M18" s="64">
        <f t="shared" si="0"/>
        <v>141</v>
      </c>
      <c r="N18" s="63">
        <f>'Mifsud J (Ghawdex)'!U45</f>
        <v>3</v>
      </c>
      <c r="O18" s="65">
        <f t="shared" si="1"/>
        <v>138</v>
      </c>
      <c r="Q18" t="s">
        <v>71</v>
      </c>
    </row>
    <row r="19" spans="1:17" ht="12" customHeight="1" x14ac:dyDescent="0.2">
      <c r="A19" s="116"/>
      <c r="B19" s="46"/>
      <c r="C19" s="103" t="str">
        <f>Q66</f>
        <v>NEVILLE CAMILLERI</v>
      </c>
      <c r="D19" s="45"/>
      <c r="E19" s="45"/>
      <c r="F19" s="45"/>
      <c r="G19" s="62">
        <f>'Camilleri N. (Ghawdex)'!G45</f>
        <v>0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0</v>
      </c>
      <c r="N19" s="63">
        <f>'Camilleri N. (Ghawdex)'!U45</f>
        <v>0</v>
      </c>
      <c r="O19" s="65">
        <f>M19-N19</f>
        <v>0</v>
      </c>
      <c r="Q19" t="s">
        <v>72</v>
      </c>
    </row>
    <row r="20" spans="1:17" ht="12" customHeight="1" x14ac:dyDescent="0.2">
      <c r="A20" s="116"/>
      <c r="B20" s="46"/>
      <c r="C20" s="103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7">
        <f>'Galea C. (Ghawdex)'!$K$41</f>
        <v>0</v>
      </c>
      <c r="J20" s="63">
        <f>'Galea C. (Ghawdex)'!$M$41</f>
        <v>0</v>
      </c>
      <c r="K20" s="107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">
      <c r="B21" s="46"/>
      <c r="C21" s="45"/>
      <c r="D21" s="45"/>
      <c r="E21" s="45"/>
      <c r="F21" s="68" t="s">
        <v>44</v>
      </c>
      <c r="G21" s="69">
        <f>SUM(G14:G20)</f>
        <v>547</v>
      </c>
      <c r="H21" s="69">
        <f t="shared" ref="H21:O21" si="2">SUM(H14:H20)</f>
        <v>35</v>
      </c>
      <c r="I21" s="69">
        <f t="shared" si="2"/>
        <v>0</v>
      </c>
      <c r="J21" s="69">
        <f t="shared" si="2"/>
        <v>108</v>
      </c>
      <c r="K21" s="69">
        <f t="shared" si="2"/>
        <v>0</v>
      </c>
      <c r="L21" s="69">
        <f t="shared" si="2"/>
        <v>0</v>
      </c>
      <c r="M21" s="69">
        <f t="shared" si="2"/>
        <v>474</v>
      </c>
      <c r="N21" s="69">
        <f t="shared" si="2"/>
        <v>3</v>
      </c>
      <c r="O21" s="69">
        <f t="shared" si="2"/>
        <v>471</v>
      </c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7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2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s="116" t="s">
        <v>154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2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4" t="s">
        <v>82</v>
      </c>
    </row>
    <row r="61" spans="17:17" ht="12" customHeight="1" x14ac:dyDescent="0.2">
      <c r="Q61" s="104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137</v>
      </c>
    </row>
    <row r="72" spans="17:17" ht="12" customHeight="1" x14ac:dyDescent="0.2">
      <c r="Q72" s="116" t="s">
        <v>155</v>
      </c>
    </row>
    <row r="73" spans="17:17" ht="12" customHeight="1" x14ac:dyDescent="0.2">
      <c r="Q73" s="116" t="s">
        <v>156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6" t="s">
        <v>10</v>
      </c>
      <c r="D53" s="176"/>
      <c r="E53" s="176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9" workbookViewId="0">
      <selection activeCell="M37" sqref="M37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 t="s">
        <v>162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Gunju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2</v>
      </c>
      <c r="H23" s="5"/>
      <c r="I23" s="38">
        <v>1</v>
      </c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3</v>
      </c>
      <c r="T23" s="5"/>
      <c r="U23" s="38"/>
      <c r="V23" s="5"/>
      <c r="W23" s="43">
        <f t="shared" ref="W23:W39" si="0">IF(ISNUMBER(S23),S23,0)-IF(ISNUMBER(U23),U23,0)</f>
        <v>3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>
        <v>1</v>
      </c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si="0"/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>
        <v>1</v>
      </c>
      <c r="H36" s="5"/>
      <c r="I36" s="39"/>
      <c r="J36" s="5"/>
      <c r="K36" s="39"/>
      <c r="L36" s="5"/>
      <c r="M36" s="39">
        <v>1</v>
      </c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3</v>
      </c>
      <c r="H45" s="43"/>
      <c r="I45" s="44">
        <f>SUM(I22:I43)</f>
        <v>2</v>
      </c>
      <c r="J45" s="43"/>
      <c r="K45" s="44">
        <f>SUM(K23:K43)</f>
        <v>0</v>
      </c>
      <c r="L45" s="43"/>
      <c r="M45" s="44">
        <f>SUM(M22:M43)</f>
        <v>1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4</v>
      </c>
      <c r="T45" s="43"/>
      <c r="U45" s="44">
        <f>SUM(U22:U43)</f>
        <v>0</v>
      </c>
      <c r="V45" s="43"/>
      <c r="W45" s="44">
        <f>SUM(W22:W43)</f>
        <v>4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90">
        <v>44348</v>
      </c>
      <c r="D52" s="191"/>
      <c r="E52" s="191"/>
      <c r="Q52" s="14"/>
      <c r="R52" s="14"/>
      <c r="S52" s="14"/>
      <c r="T52" s="14"/>
      <c r="U52" s="14"/>
      <c r="V52" s="14"/>
      <c r="W52" s="14"/>
    </row>
    <row r="53" spans="3:23" x14ac:dyDescent="0.2">
      <c r="C53" s="189"/>
      <c r="D53" s="176"/>
      <c r="E53" s="176"/>
      <c r="M53" s="5"/>
      <c r="N53" s="28" t="s">
        <v>35</v>
      </c>
      <c r="Q53" s="29"/>
      <c r="S53" s="151" t="s">
        <v>163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2" workbookViewId="0">
      <selection activeCell="G9" sqref="G9:XFD9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 t="s">
        <v>117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s="151" customFormat="1" ht="15.75" x14ac:dyDescent="0.25">
      <c r="B9" s="12" t="s">
        <v>152</v>
      </c>
      <c r="C9" s="12"/>
      <c r="D9" s="12"/>
      <c r="E9" s="12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59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ref="W24:W39" si="0">IF(ISNUMBER(S24),S24,0)-IF(ISNUMBER(U24),U24,0)</f>
        <v>0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8"/>
      <c r="D52" s="188"/>
      <c r="E52" s="188"/>
      <c r="Q52" s="14"/>
      <c r="R52" s="14"/>
      <c r="S52" s="14"/>
      <c r="T52" s="14"/>
      <c r="U52" s="14"/>
      <c r="V52" s="14"/>
      <c r="W52" s="14"/>
    </row>
    <row r="53" spans="3:23" x14ac:dyDescent="0.2">
      <c r="C53" s="176" t="s">
        <v>10</v>
      </c>
      <c r="D53" s="176"/>
      <c r="E53" s="176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7" workbookViewId="0">
      <selection activeCell="I21" sqref="I21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4" ht="6" customHeight="1" x14ac:dyDescent="0.2"/>
    <row r="4" spans="2:24" ht="15.75" customHeight="1" x14ac:dyDescent="0.25">
      <c r="B4" s="177" t="s">
        <v>138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4" ht="12" hidden="1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Gunju 2021</v>
      </c>
      <c r="I7" s="127"/>
      <c r="L7" s="5"/>
      <c r="M7" s="5"/>
      <c r="P7" s="5"/>
      <c r="Q7" s="5"/>
    </row>
    <row r="8" spans="2:24" ht="106.7" customHeight="1" x14ac:dyDescent="0.2">
      <c r="B8" s="178" t="s">
        <v>53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2:24" ht="6.75" hidden="1" customHeight="1" x14ac:dyDescent="0.2"/>
    <row r="10" spans="2:24" ht="10.5" customHeight="1" x14ac:dyDescent="0.2">
      <c r="B10" s="180" t="s">
        <v>48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8"/>
      <c r="H19" s="119"/>
      <c r="I19" s="120"/>
      <c r="J19" s="119"/>
      <c r="K19" s="120"/>
      <c r="L19" s="119"/>
      <c r="M19" s="120"/>
      <c r="N19" s="119"/>
      <c r="O19" s="120"/>
      <c r="P19" s="119"/>
      <c r="Q19" s="120"/>
      <c r="R19" s="119"/>
      <c r="S19" s="121">
        <f>IF(ISNUMBER(G19),G19,0)+IF(ISNUMBER(I19),I19,0)-IF(ISNUMBER(M19),M19,0)+IF(ISNUMBER(O19),O19,0)-IF(ISNUMBER(Q19),Q19,0)+IF(ISNUMBER(K19),K19,0)</f>
        <v>0</v>
      </c>
      <c r="T19" s="119"/>
      <c r="U19" s="120"/>
      <c r="V19" s="119"/>
      <c r="W19" s="121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8">
        <v>13</v>
      </c>
      <c r="H20" s="119"/>
      <c r="I20" s="122"/>
      <c r="J20" s="119"/>
      <c r="K20" s="122"/>
      <c r="L20" s="119"/>
      <c r="M20" s="122"/>
      <c r="N20" s="119"/>
      <c r="O20" s="122"/>
      <c r="P20" s="119"/>
      <c r="Q20" s="122"/>
      <c r="R20" s="119"/>
      <c r="S20" s="121">
        <f>IF(ISNUMBER(G20),G20,0)+IF(ISNUMBER(I20),I20,0)-IF(ISNUMBER(M20),M20,0)+IF(ISNUMBER(O20),O20,0)-IF(ISNUMBER(Q20),Q20,0)+IF(ISNUMBER(K20),K20,0)</f>
        <v>13</v>
      </c>
      <c r="T20" s="119"/>
      <c r="U20" s="122"/>
      <c r="V20" s="119"/>
      <c r="W20" s="121">
        <f t="shared" ref="W20:W35" si="0">IF(ISNUMBER(S20),S20,0)-IF(ISNUMBER(U20),U20,0)</f>
        <v>13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8">
        <v>144</v>
      </c>
      <c r="H21" s="119"/>
      <c r="I21" s="122"/>
      <c r="J21" s="119"/>
      <c r="K21" s="122"/>
      <c r="L21" s="119"/>
      <c r="M21" s="122"/>
      <c r="N21" s="119"/>
      <c r="O21" s="122"/>
      <c r="P21" s="119"/>
      <c r="Q21" s="122"/>
      <c r="R21" s="119"/>
      <c r="S21" s="121">
        <f t="shared" ref="S21:S37" si="1">IF(ISNUMBER(G21),G21,0)+IF(ISNUMBER(I21),I21,0)-IF(ISNUMBER(M21),M21,0)+IF(ISNUMBER(O21),O21,0)-IF(ISNUMBER(Q21),Q21,0)+IF(ISNUMBER(K21),K21,0)</f>
        <v>144</v>
      </c>
      <c r="T21" s="119"/>
      <c r="U21" s="122"/>
      <c r="V21" s="119"/>
      <c r="W21" s="121">
        <f t="shared" si="0"/>
        <v>144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8"/>
      <c r="H22" s="119"/>
      <c r="I22" s="122"/>
      <c r="J22" s="119"/>
      <c r="K22" s="122"/>
      <c r="L22" s="119"/>
      <c r="M22" s="122"/>
      <c r="N22" s="119"/>
      <c r="O22" s="122"/>
      <c r="P22" s="119"/>
      <c r="Q22" s="122"/>
      <c r="R22" s="119"/>
      <c r="S22" s="121">
        <f>IF(ISNUMBER(G22),G22,0)+IF(ISNUMBER(I22),I22,0)-IF(ISNUMBER(M22),M22,0)+IF(ISNUMBER(O22),O22,0)-IF(ISNUMBER(Q22),Q22,0)+IF(ISNUMBER(K22),K22,0)</f>
        <v>0</v>
      </c>
      <c r="T22" s="119"/>
      <c r="U22" s="122"/>
      <c r="V22" s="119"/>
      <c r="W22" s="121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8"/>
      <c r="H23" s="119"/>
      <c r="I23" s="122"/>
      <c r="J23" s="119"/>
      <c r="K23" s="122"/>
      <c r="L23" s="119"/>
      <c r="M23" s="122"/>
      <c r="N23" s="119"/>
      <c r="O23" s="122"/>
      <c r="P23" s="119"/>
      <c r="Q23" s="122"/>
      <c r="R23" s="119"/>
      <c r="S23" s="121">
        <f t="shared" si="1"/>
        <v>0</v>
      </c>
      <c r="T23" s="119"/>
      <c r="U23" s="122"/>
      <c r="V23" s="119"/>
      <c r="W23" s="121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8"/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 t="shared" si="1"/>
        <v>0</v>
      </c>
      <c r="T24" s="119"/>
      <c r="U24" s="122"/>
      <c r="V24" s="119"/>
      <c r="W24" s="121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8"/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 t="shared" si="1"/>
        <v>0</v>
      </c>
      <c r="T25" s="119"/>
      <c r="U25" s="122"/>
      <c r="V25" s="119"/>
      <c r="W25" s="121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si="1"/>
        <v>0</v>
      </c>
      <c r="T26" s="119"/>
      <c r="U26" s="122"/>
      <c r="V26" s="119"/>
      <c r="W26" s="121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1"/>
        <v>0</v>
      </c>
      <c r="T27" s="119"/>
      <c r="U27" s="122"/>
      <c r="V27" s="119"/>
      <c r="W27" s="121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/>
      <c r="T28" s="119"/>
      <c r="U28" s="122"/>
      <c r="V28" s="119"/>
      <c r="W28" s="121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1"/>
        <v>0</v>
      </c>
      <c r="T29" s="119"/>
      <c r="U29" s="122"/>
      <c r="V29" s="119"/>
      <c r="W29" s="121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/>
      <c r="T30" s="119"/>
      <c r="U30" s="122"/>
      <c r="V30" s="119"/>
      <c r="W30" s="121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1"/>
        <v>0</v>
      </c>
      <c r="T31" s="119"/>
      <c r="U31" s="122"/>
      <c r="V31" s="119"/>
      <c r="W31" s="121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1"/>
        <v>0</v>
      </c>
      <c r="T32" s="119"/>
      <c r="U32" s="122"/>
      <c r="V32" s="119"/>
      <c r="W32" s="121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>IF(ISNUMBER(G33),G33,0)+IF(ISNUMBER(I33),I33,0)-IF(ISNUMBER(M33),M33,0)+IF(ISNUMBER(O33),O33,0)-IF(ISNUMBER(Q33),Q33,0)+IF(ISNUMBER(K33),K33,0)</f>
        <v>0</v>
      </c>
      <c r="T33" s="119"/>
      <c r="U33" s="122"/>
      <c r="V33" s="119"/>
      <c r="W33" s="121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1"/>
        <v>0</v>
      </c>
      <c r="T34" s="119"/>
      <c r="U34" s="122"/>
      <c r="V34" s="119"/>
      <c r="W34" s="121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1"/>
        <v>0</v>
      </c>
      <c r="T35" s="119"/>
      <c r="U35" s="122"/>
      <c r="V35" s="119"/>
      <c r="W35" s="121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1"/>
        <v>0</v>
      </c>
      <c r="T36" s="119"/>
      <c r="U36" s="122"/>
      <c r="V36" s="119"/>
      <c r="W36" s="121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1"/>
        <v>0</v>
      </c>
      <c r="T37" s="119"/>
      <c r="U37" s="122"/>
      <c r="V37" s="119"/>
      <c r="W37" s="121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 t="s">
        <v>133</v>
      </c>
      <c r="T38" s="119"/>
      <c r="U38" s="122"/>
      <c r="V38" s="119"/>
      <c r="W38" s="121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>IF(ISNUMBER(G39),G39,0)+IF(ISNUMBER(I39),I39,0)-IF(ISNUMBER(M39),M39,0)+IF(ISNUMBER(O39),O39,0)-IF(ISNUMBER(Q39),Q39,0)+IF(ISNUMBER(K39),K39,0)</f>
        <v>0</v>
      </c>
      <c r="T39" s="119"/>
      <c r="U39" s="122"/>
      <c r="V39" s="119"/>
      <c r="W39" s="121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123">
        <f>SUM(G18:G39)</f>
        <v>157</v>
      </c>
      <c r="H41" s="121"/>
      <c r="I41" s="123">
        <f>SUM(I18:I39)</f>
        <v>0</v>
      </c>
      <c r="J41" s="121"/>
      <c r="K41" s="123">
        <f>SUM(K19:K39)</f>
        <v>0</v>
      </c>
      <c r="L41" s="121"/>
      <c r="M41" s="123">
        <f>SUM(M18:M39)</f>
        <v>0</v>
      </c>
      <c r="N41" s="121"/>
      <c r="O41" s="123">
        <f>SUM(O18:O39)</f>
        <v>0</v>
      </c>
      <c r="P41" s="121"/>
      <c r="Q41" s="123">
        <f>SUM(Q18:Q39)</f>
        <v>0</v>
      </c>
      <c r="R41" s="121"/>
      <c r="S41" s="123">
        <f>SUM(S18:S39)</f>
        <v>157</v>
      </c>
      <c r="T41" s="121"/>
      <c r="U41" s="123">
        <f>SUM(U18:U39)</f>
        <v>0</v>
      </c>
      <c r="V41" s="121"/>
      <c r="W41" s="123">
        <f>SUM(W18:W39)</f>
        <v>157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Q47" s="183" t="s">
        <v>164</v>
      </c>
      <c r="R47" s="176"/>
      <c r="S47" s="176"/>
      <c r="T47" s="176"/>
      <c r="U47" s="176"/>
      <c r="V47" s="176"/>
      <c r="W47" s="176"/>
    </row>
    <row r="48" spans="2:24" x14ac:dyDescent="0.2">
      <c r="C48" s="142"/>
      <c r="D48" s="192"/>
      <c r="E48" s="193"/>
      <c r="T48" s="15" t="s">
        <v>8</v>
      </c>
    </row>
    <row r="49" spans="3:23" x14ac:dyDescent="0.2">
      <c r="C49" s="176"/>
      <c r="D49" s="176"/>
      <c r="E49" s="176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4" ht="6" customHeight="1" x14ac:dyDescent="0.2"/>
    <row r="4" spans="2:24" ht="15.75" customHeight="1" x14ac:dyDescent="0.25">
      <c r="B4" s="177" t="s">
        <v>150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4" ht="12" hidden="1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Gunju 2021</v>
      </c>
      <c r="I7" s="127"/>
      <c r="L7" s="5"/>
      <c r="M7" s="5"/>
      <c r="P7" s="5"/>
      <c r="Q7" s="5"/>
    </row>
    <row r="8" spans="2:24" ht="106.7" customHeight="1" x14ac:dyDescent="0.2">
      <c r="B8" s="178" t="s">
        <v>53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</row>
    <row r="9" spans="2:24" ht="6.75" hidden="1" customHeight="1" x14ac:dyDescent="0.2"/>
    <row r="10" spans="2:24" ht="10.5" customHeight="1" x14ac:dyDescent="0.2">
      <c r="B10" s="180" t="s">
        <v>48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2"/>
      <c r="D48" s="192"/>
      <c r="E48" s="193"/>
      <c r="T48" s="15" t="s">
        <v>8</v>
      </c>
    </row>
    <row r="49" spans="3:23" x14ac:dyDescent="0.2">
      <c r="C49" s="176"/>
      <c r="D49" s="176"/>
      <c r="E49" s="176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1" t="s">
        <v>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2.95" customHeight="1" x14ac:dyDescent="0.2">
      <c r="A4" s="173" t="s">
        <v>143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s="47" customFormat="1" ht="15" customHeight="1" x14ac:dyDescent="0.2">
      <c r="A5" s="174" t="s">
        <v>144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15" customHeight="1" x14ac:dyDescent="0.2">
      <c r="A6" s="175" t="str">
        <f>CONCATENATE(Kriminal!G6, " ", Kriminal!H6)</f>
        <v>Statistika għal Gunju 2021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145</v>
      </c>
    </row>
    <row r="8" spans="1:20" ht="12.95" customHeight="1" x14ac:dyDescent="0.2">
      <c r="Q8" s="2"/>
    </row>
    <row r="9" spans="1:20" ht="96" customHeight="1" x14ac:dyDescent="0.2">
      <c r="C9" s="164" t="s">
        <v>157</v>
      </c>
      <c r="D9" s="145" t="s">
        <v>158</v>
      </c>
      <c r="E9" s="145" t="s">
        <v>136</v>
      </c>
      <c r="F9" s="70" t="s">
        <v>135</v>
      </c>
      <c r="G9" s="70" t="s">
        <v>139</v>
      </c>
      <c r="H9" s="145" t="s">
        <v>159</v>
      </c>
      <c r="I9" s="145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(Ghawdex)'!$I$23:$I$43)</f>
        <v>0</v>
      </c>
      <c r="D10" s="76">
        <f>SUMIF('Sultana B. (Ghawdex)'!$D$23:$D$43,B10,'Sultana B. (Ghawdex)'!$I$23:$I$43)</f>
        <v>0</v>
      </c>
      <c r="E10" s="76">
        <f>SUMIF('Mifsud J (Ghawdex)'!$D$23:$D$43,B10,'Mifsud J (Ghawdex)'!$I$23:$I$43)</f>
        <v>0</v>
      </c>
      <c r="F10" s="76">
        <f>SUMIF('Camilleri N. (Ghawdex)'!$D$23:$D$43,B10,'Camilleri N. (Ghawdex)'!$I$23:$I$43)</f>
        <v>0</v>
      </c>
      <c r="G10" s="82">
        <f>SUMIF('Vella M. (Ghawdex)'!$D$19:$D$39,B10,'Vella M. (Ghawdex)'!$I$19:$I$39)</f>
        <v>0</v>
      </c>
      <c r="H10" s="76">
        <f>SUMIF('Frendo Dimech D. (Ghawdex)'!$D$23:$D$43,B10,'Frendo Dimech D. (Ghawdex)'!$I$23:$I$43)</f>
        <v>1</v>
      </c>
      <c r="I10" s="76">
        <f>SUMIF('Galea C. (Ghawdex)'!$D$19:$D$39,B10,'Galea C. (Ghawdex)'!$I$19:$I$39)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1</v>
      </c>
      <c r="Q10" s="78">
        <f t="shared" ref="Q10:Q26" si="1">P10/$P$31</f>
        <v>2.8571428571428571E-2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(Ghawdex)'!$I$23:$I$43)</f>
        <v>0</v>
      </c>
      <c r="D11" s="82">
        <f>SUMIF('Sultana B. (Ghawdex)'!$D$23:$D$43,B11,'Sultana B. (Ghawdex)'!$I$23:$I$43)</f>
        <v>1</v>
      </c>
      <c r="E11" s="82">
        <f>SUMIF('Mifsud J (Ghawdex)'!$D$23:$D$43,B11,'Mifsud J (Ghawdex)'!$I$23:$I$43)</f>
        <v>2</v>
      </c>
      <c r="F11" s="82">
        <f>SUMIF('Camilleri N. (Ghawdex)'!$D$23:$D$43,B11,'Camilleri N. (Ghawdex)'!$I$23:$I$43)</f>
        <v>0</v>
      </c>
      <c r="G11" s="82">
        <f>SUMIF('Vella M. (Ghawdex)'!$D$19:$D$39,B11,'Vella M. (Ghawdex)'!$I$19:$I$39)</f>
        <v>0</v>
      </c>
      <c r="H11" s="82">
        <f>SUMIF('Frendo Dimech D. (Ghawdex)'!$D$23:$D$43,B11,'Frendo Dimech D. (Ghawdex)'!$I$23:$I$43)</f>
        <v>1</v>
      </c>
      <c r="I11" s="82">
        <f>SUMIF('Galea C. (Ghawdex)'!$D$19:$D$39,B11,'Galea C. (Ghawdex)'!$I$19:$I$39)</f>
        <v>0</v>
      </c>
      <c r="J11" s="82"/>
      <c r="K11" s="82"/>
      <c r="L11" s="82"/>
      <c r="M11" s="82"/>
      <c r="N11" s="82"/>
      <c r="O11" s="82"/>
      <c r="P11" s="83">
        <f t="shared" si="0"/>
        <v>4</v>
      </c>
      <c r="Q11" s="84">
        <f t="shared" si="1"/>
        <v>0.11428571428571428</v>
      </c>
      <c r="R11" s="85"/>
      <c r="S11" s="86"/>
    </row>
    <row r="12" spans="1:20" ht="15.75" customHeight="1" x14ac:dyDescent="0.2">
      <c r="B12" s="87" t="s">
        <v>13</v>
      </c>
      <c r="C12" s="82">
        <f>SUMIF('Grech S. (Ghawdex)'!$D$23:$D$43,B12,'Grech S. (Ghawdex)'!$I$23:$I$43)</f>
        <v>1</v>
      </c>
      <c r="D12" s="88">
        <f>SUMIF('Sultana B. (Ghawdex)'!$D$23:$D$43,B12,'Sultana B. (Ghawdex)'!$I$23:$I$43)</f>
        <v>0</v>
      </c>
      <c r="E12" s="88">
        <f>SUMIF('Mifsud J (Ghawdex)'!$D$23:$D$43,B12,'Mifsud J (Ghawdex)'!$I$23:$I$43)</f>
        <v>1</v>
      </c>
      <c r="F12" s="88">
        <f>SUMIF('Camilleri N. (Ghawdex)'!$D$23:$D$43,B12,'Camilleri N. (Ghawdex)'!$I$23:$I$43)</f>
        <v>0</v>
      </c>
      <c r="G12" s="82">
        <f>SUMIF('Vella M. (Ghawdex)'!$D$19:$D$39,B12,'Vella M. (Ghawdex)'!$I$19:$I$39)</f>
        <v>0</v>
      </c>
      <c r="H12" s="88">
        <f>SUMIF('Frendo Dimech D. (Ghawdex)'!$D$23:$D$43,B12,'Frendo Dimech D. (Ghawdex)'!$I$23:$I$43)</f>
        <v>0</v>
      </c>
      <c r="I12" s="88">
        <f>SUMIF('Galea C. (Ghawdex)'!$D$19:$D$39,B12,'Galea C. (Ghawdex)'!$I$19:$I$39)</f>
        <v>0</v>
      </c>
      <c r="J12" s="88"/>
      <c r="K12" s="88"/>
      <c r="L12" s="88"/>
      <c r="M12" s="88"/>
      <c r="N12" s="88"/>
      <c r="O12" s="88"/>
      <c r="P12" s="89">
        <f t="shared" si="0"/>
        <v>2</v>
      </c>
      <c r="Q12" s="90">
        <f t="shared" si="1"/>
        <v>5.7142857142857141E-2</v>
      </c>
      <c r="R12" s="91">
        <f>SUM(P10:P12)</f>
        <v>7</v>
      </c>
      <c r="S12" s="92">
        <f>R12/$P$31</f>
        <v>0.2</v>
      </c>
    </row>
    <row r="13" spans="1:20" ht="15.75" customHeight="1" x14ac:dyDescent="0.2">
      <c r="B13" s="75" t="s">
        <v>6</v>
      </c>
      <c r="C13" s="76">
        <f>SUMIF('Grech S. (Ghawdex)'!$D$23:$D$43,B13,'Grech S. (Ghawdex)'!$I$23:$I$43)</f>
        <v>0</v>
      </c>
      <c r="D13" s="76">
        <f>SUMIF('Sultana B. (Ghawdex)'!$D$23:$D$43,B13,'Sultana B. (Ghawdex)'!$I$23:$I$43)</f>
        <v>0</v>
      </c>
      <c r="E13" s="76">
        <f>SUMIF('Mifsud J (Ghawdex)'!$D$23:$D$43,B13,'Mifsud J (Ghawdex)'!$I$23:$I$43)</f>
        <v>0</v>
      </c>
      <c r="F13" s="76">
        <f>SUMIF('Camilleri N. (Ghawdex)'!$D$23:$D$43,B13,'Camilleri N. (Ghawdex)'!$I$23:$I$43)</f>
        <v>0</v>
      </c>
      <c r="G13" s="76">
        <f>SUMIF('Vella M. (Ghawdex)'!$D$19:$D$39,B13,'Vella M. (Ghawdex)'!$I$19:$I$39)</f>
        <v>0</v>
      </c>
      <c r="H13" s="76">
        <f>SUMIF('Frendo Dimech D. (Ghawdex)'!$D$23:$D$43,B13,'Frendo Dimech D. (Ghawdex)'!$I$23:$I$43)</f>
        <v>0</v>
      </c>
      <c r="I13" s="76">
        <f>SUMIF('Galea C. (Ghawdex)'!$D$19:$D$39,B13,'Galea C. (Ghawdex)'!$I$19:$I$39)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(Ghawdex)'!$I$23:$I$43)</f>
        <v>0</v>
      </c>
      <c r="D14" s="82">
        <f>SUMIF('Sultana B. (Ghawdex)'!$D$23:$D$43,B14,'Sultana B. (Ghawdex)'!$I$23:$I$43)</f>
        <v>0</v>
      </c>
      <c r="E14" s="82">
        <f>SUMIF('Mifsud J (Ghawdex)'!$D$23:$D$43,B14,'Mifsud J (Ghawdex)'!$I$23:$I$43)</f>
        <v>0</v>
      </c>
      <c r="F14" s="82">
        <f>SUMIF('Camilleri N. (Ghawdex)'!$D$23:$D$43,B14,'Camilleri N. (Ghawdex)'!$I$23:$I$43)</f>
        <v>0</v>
      </c>
      <c r="G14" s="82">
        <f>SUMIF('Vella M. (Ghawdex)'!$D$19:$D$39,B14,'Vella M. (Ghawdex)'!$I$19:$I$39)</f>
        <v>0</v>
      </c>
      <c r="H14" s="82">
        <f>SUMIF('Frendo Dimech D. (Ghawdex)'!$D$23:$D$43,B14,'Frendo Dimech D. (Ghawdex)'!$I$23:$I$43)</f>
        <v>0</v>
      </c>
      <c r="I14" s="82">
        <f>SUMIF('Galea C. (Ghawdex)'!$D$19:$D$39,B14,'Galea C. (Ghawdex)'!$I$19:$I$39)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(Ghawdex)'!$I$23:$I$43)</f>
        <v>0</v>
      </c>
      <c r="D15" s="88">
        <f>SUMIF('Sultana B. (Ghawdex)'!$D$23:$D$43,B15,'Sultana B. (Ghawdex)'!$I$23:$I$43)</f>
        <v>0</v>
      </c>
      <c r="E15" s="88">
        <f>SUMIF('Mifsud J (Ghawdex)'!$D$23:$D$43,B15,'Mifsud J (Ghawdex)'!$I$23:$I$43)</f>
        <v>0</v>
      </c>
      <c r="F15" s="88">
        <f>SUMIF('Camilleri N. (Ghawdex)'!$D$23:$D$43,B15,'Camilleri N. (Ghawdex)'!$I$23:$I$43)</f>
        <v>0</v>
      </c>
      <c r="G15" s="82">
        <f>SUMIF('Vella M. (Ghawdex)'!$D$19:$D$39,B15,'Vella M. (Ghawdex)'!$I$19:$I$39)</f>
        <v>0</v>
      </c>
      <c r="H15" s="88">
        <f>SUMIF('Frendo Dimech D. (Ghawdex)'!$D$23:$D$43,B15,'Frendo Dimech D. (Ghawdex)'!$I$23:$I$43)</f>
        <v>0</v>
      </c>
      <c r="I15" s="88">
        <f>SUMIF('Galea C. (Ghawdex)'!$D$19:$D$39,B15,'Galea C. (Ghawdex)'!$I$19:$I$39)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(Ghawdex)'!$I$23:$I$43)</f>
        <v>0</v>
      </c>
      <c r="D16" s="76">
        <f>SUMIF('Sultana B. (Ghawdex)'!$D$23:$D$43,B16,'Sultana B. (Ghawdex)'!$I$23:$I$43)</f>
        <v>0</v>
      </c>
      <c r="E16" s="76">
        <f>SUMIF('Mifsud J (Ghawdex)'!$D$23:$D$43,B16,'Mifsud J (Ghawdex)'!$I$23:$I$43)</f>
        <v>0</v>
      </c>
      <c r="F16" s="76">
        <f>SUMIF('Camilleri N. (Ghawdex)'!$D$23:$D$43,B16,'Camilleri N. (Ghawdex)'!$I$23:$I$43)</f>
        <v>0</v>
      </c>
      <c r="G16" s="76">
        <f>SUMIF('Vella M. (Ghawdex)'!$D$19:$D$39,B16,'Vella M. (Ghawdex)'!$I$19:$I$39)</f>
        <v>0</v>
      </c>
      <c r="H16" s="76">
        <f>SUMIF('Frendo Dimech D. (Ghawdex)'!$D$23:$D$43,B16,'Frendo Dimech D. (Ghawdex)'!$I$23:$I$43)</f>
        <v>0</v>
      </c>
      <c r="I16" s="76">
        <f>SUMIF('Galea C. (Ghawdex)'!$D$19:$D$39,B16,'Galea C. (Ghawdex)'!$I$19:$I$39)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(Ghawdex)'!$I$23:$I$43)</f>
        <v>0</v>
      </c>
      <c r="D17" s="82">
        <f>SUMIF('Sultana B. (Ghawdex)'!$D$23:$D$43,B17,'Sultana B. (Ghawdex)'!$I$23:$I$43)</f>
        <v>0</v>
      </c>
      <c r="E17" s="82">
        <f>SUMIF('Mifsud J (Ghawdex)'!$D$23:$D$43,B17,'Mifsud J (Ghawdex)'!$I$23:$I$43)</f>
        <v>0</v>
      </c>
      <c r="F17" s="82">
        <f>SUMIF('Camilleri N. (Ghawdex)'!$D$23:$D$43,B17,'Camilleri N. (Ghawdex)'!$I$23:$I$43)</f>
        <v>0</v>
      </c>
      <c r="G17" s="82">
        <f>SUMIF('Vella M. (Ghawdex)'!$D$19:$D$39,B17,'Vella M. (Ghawdex)'!$I$19:$I$39)</f>
        <v>0</v>
      </c>
      <c r="H17" s="82">
        <f>SUMIF('Frendo Dimech D. (Ghawdex)'!$D$23:$D$43,B17,'Frendo Dimech D. (Ghawdex)'!$I$23:$I$43)</f>
        <v>0</v>
      </c>
      <c r="I17" s="82">
        <f>SUMIF('Galea C. (Ghawdex)'!$D$19:$D$39,B17,'Galea C. (Ghawdex)'!$I$19:$I$39)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(Ghawdex)'!$I$23:$I$43)</f>
        <v>0</v>
      </c>
      <c r="D18" s="82">
        <f>SUMIF('Sultana B. (Ghawdex)'!$D$23:$D$43,B18,'Sultana B. (Ghawdex)'!$I$23:$I$43)</f>
        <v>0</v>
      </c>
      <c r="E18" s="82">
        <f>SUMIF('Mifsud J (Ghawdex)'!$D$23:$D$43,B18,'Mifsud J (Ghawdex)'!$I$23:$I$43)</f>
        <v>0</v>
      </c>
      <c r="F18" s="82">
        <f>SUMIF('Camilleri N. (Ghawdex)'!$D$23:$D$43,B18,'Camilleri N. (Ghawdex)'!$I$23:$I$43)</f>
        <v>0</v>
      </c>
      <c r="G18" s="82">
        <f>SUMIF('Vella M. (Ghawdex)'!$D$19:$D$39,B18,'Vella M. (Ghawdex)'!$I$19:$I$39)</f>
        <v>0</v>
      </c>
      <c r="H18" s="82">
        <f>SUMIF('Frendo Dimech D. (Ghawdex)'!$D$23:$D$43,B18,'Frendo Dimech D. (Ghawdex)'!$I$23:$I$43)</f>
        <v>0</v>
      </c>
      <c r="I18" s="82">
        <f>SUMIF('Galea C. (Ghawdex)'!$D$19:$D$39,B18,'Galea C. (Ghawdex)'!$I$19:$I$39)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(Ghawdex)'!$I$23:$I$43)</f>
        <v>0</v>
      </c>
      <c r="D19" s="82">
        <f>SUMIF('Sultana B. (Ghawdex)'!$D$23:$D$43,B19,'Sultana B. (Ghawdex)'!$I$23:$I$43)</f>
        <v>0</v>
      </c>
      <c r="E19" s="82">
        <f>SUMIF('Mifsud J (Ghawdex)'!$D$23:$D$43,B19,'Mifsud J (Ghawdex)'!$I$23:$I$43)</f>
        <v>2</v>
      </c>
      <c r="F19" s="82">
        <f>SUMIF('Camilleri N. (Ghawdex)'!$D$23:$D$43,B19,'Camilleri N. (Ghawdex)'!$I$23:$I$43)</f>
        <v>0</v>
      </c>
      <c r="G19" s="82">
        <f>SUMIF('Vella M. (Ghawdex)'!$D$19:$D$39,B19,'Vella M. (Ghawdex)'!$I$19:$I$39)</f>
        <v>0</v>
      </c>
      <c r="H19" s="82">
        <f>SUMIF('Frendo Dimech D. (Ghawdex)'!$D$23:$D$43,B19,'Frendo Dimech D. (Ghawdex)'!$I$23:$I$43)</f>
        <v>0</v>
      </c>
      <c r="I19" s="82">
        <f>SUMIF('Galea C. (Ghawdex)'!$D$19:$D$39,B19,'Galea C. (Ghawdex)'!$I$19:$I$39)</f>
        <v>0</v>
      </c>
      <c r="J19" s="82"/>
      <c r="K19" s="82"/>
      <c r="L19" s="82"/>
      <c r="M19" s="82"/>
      <c r="N19" s="82"/>
      <c r="O19" s="82"/>
      <c r="P19" s="83">
        <f t="shared" si="0"/>
        <v>2</v>
      </c>
      <c r="Q19" s="84">
        <f t="shared" si="1"/>
        <v>5.7142857142857141E-2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(Ghawdex)'!$I$23:$I$43)</f>
        <v>0</v>
      </c>
      <c r="D20" s="88">
        <f>SUMIF('Sultana B. (Ghawdex)'!$D$23:$D$43,B20,'Sultana B. (Ghawdex)'!$I$23:$I$43)</f>
        <v>0</v>
      </c>
      <c r="E20" s="88">
        <f>SUMIF('Mifsud J (Ghawdex)'!$D$23:$D$43,B20,'Mifsud J (Ghawdex)'!$I$23:$I$43)</f>
        <v>0</v>
      </c>
      <c r="F20" s="88">
        <f>SUMIF('Camilleri N. (Ghawdex)'!$D$23:$D$43,B20,'Camilleri N. (Ghawdex)'!$I$23:$I$43)</f>
        <v>0</v>
      </c>
      <c r="G20" s="82">
        <f>SUMIF('Vella M. (Ghawdex)'!$D$19:$D$39,B20,'Vella M. (Ghawdex)'!$I$19:$I$39)</f>
        <v>0</v>
      </c>
      <c r="H20" s="88">
        <f>SUMIF('Frendo Dimech D. (Ghawdex)'!$D$23:$D$43,B20,'Frendo Dimech D. (Ghawdex)'!$I$23:$I$43)</f>
        <v>0</v>
      </c>
      <c r="I20" s="88">
        <f>SUMIF('Galea C. (Ghawdex)'!$D$19:$D$39,B20,'Galea C. (Ghawdex)'!$I$19:$I$39)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2</v>
      </c>
      <c r="S20" s="92">
        <f>R20/$P$31</f>
        <v>5.7142857142857141E-2</v>
      </c>
    </row>
    <row r="21" spans="2:19" ht="15.75" customHeight="1" x14ac:dyDescent="0.2">
      <c r="B21" s="75" t="s">
        <v>33</v>
      </c>
      <c r="C21" s="76">
        <f>SUMIF('Grech S. (Ghawdex)'!$D$23:$D$43,B21,'Grech S. (Ghawdex)'!$I$23:$I$43)</f>
        <v>0</v>
      </c>
      <c r="D21" s="76">
        <f>SUMIF('Sultana B. (Ghawdex)'!$D$23:$D$43,B21,'Sultana B. (Ghawdex)'!$I$23:$I$43)</f>
        <v>0</v>
      </c>
      <c r="E21" s="76">
        <f>SUMIF('Mifsud J (Ghawdex)'!$D$23:$D$43,B21,'Mifsud J (Ghawdex)'!$I$23:$I$43)</f>
        <v>2</v>
      </c>
      <c r="F21" s="76">
        <f>SUMIF('Camilleri N. (Ghawdex)'!$D$23:$D$43,B21,'Camilleri N. (Ghawdex)'!$I$23:$I$43)</f>
        <v>0</v>
      </c>
      <c r="G21" s="76">
        <f>SUMIF('Vella M. (Ghawdex)'!$D$19:$D$39,B21,'Vella M. (Ghawdex)'!$I$19:$I$39)</f>
        <v>0</v>
      </c>
      <c r="H21" s="76">
        <f>SUMIF('Frendo Dimech D. (Ghawdex)'!$D$23:$D$43,B21,'Frendo Dimech D. (Ghawdex)'!$I$23:$I$43)</f>
        <v>0</v>
      </c>
      <c r="I21" s="76">
        <f>SUMIF('Galea C. (Ghawdex)'!$D$19:$D$39,B21,'Galea C. (Ghawdex)'!$I$19:$I$39)</f>
        <v>0</v>
      </c>
      <c r="J21" s="76"/>
      <c r="K21" s="76"/>
      <c r="L21" s="76"/>
      <c r="M21" s="76"/>
      <c r="N21" s="76"/>
      <c r="O21" s="76"/>
      <c r="P21" s="77">
        <f t="shared" si="0"/>
        <v>2</v>
      </c>
      <c r="Q21" s="78">
        <f t="shared" si="1"/>
        <v>5.7142857142857141E-2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(Ghawdex)'!$I$23:$I$43)</f>
        <v>0</v>
      </c>
      <c r="D22" s="88">
        <f>SUMIF('Sultana B. (Ghawdex)'!$D$23:$D$43,B22,'Sultana B. (Ghawdex)'!$I$23:$I$43)</f>
        <v>0</v>
      </c>
      <c r="E22" s="88">
        <f>SUMIF('Mifsud J (Ghawdex)'!$D$23:$D$43,B22,'Mifsud J (Ghawdex)'!$I$23:$I$43)</f>
        <v>0</v>
      </c>
      <c r="F22" s="88">
        <f>SUMIF('Camilleri N. (Ghawdex)'!$D$23:$D$43,B22,'Camilleri N. (Ghawdex)'!$I$23:$I$43)</f>
        <v>0</v>
      </c>
      <c r="G22" s="88">
        <f>SUMIF('Vella M. (Ghawdex)'!$D$19:$D$39,B22,'Vella M. (Ghawdex)'!$I$19:$I$39)</f>
        <v>0</v>
      </c>
      <c r="H22" s="88">
        <f>SUMIF('Frendo Dimech D. (Ghawdex)'!$D$23:$D$43,B22,'Frendo Dimech D. (Ghawdex)'!$I$23:$I$43)</f>
        <v>0</v>
      </c>
      <c r="I22" s="88">
        <f>SUMIF('Galea C. (Ghawdex)'!$D$19:$D$39,B22,'Galea C. (Ghawdex)'!$I$19:$I$39)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2</v>
      </c>
      <c r="S22" s="92">
        <f t="shared" ref="S22:S30" si="2">R22/$P$31</f>
        <v>5.7142857142857141E-2</v>
      </c>
    </row>
    <row r="23" spans="2:19" ht="15.75" customHeight="1" x14ac:dyDescent="0.2">
      <c r="B23" s="75" t="s">
        <v>14</v>
      </c>
      <c r="C23" s="76">
        <f>SUMIF('Grech S. (Ghawdex)'!$D$23:$D$43,B23,'Grech S. (Ghawdex)'!$I$23:$I$43)</f>
        <v>0</v>
      </c>
      <c r="D23" s="76">
        <f>SUMIF('Sultana B. (Ghawdex)'!$D$23:$D$43,B23,'Sultana B. (Ghawdex)'!$I$23:$I$43)</f>
        <v>0</v>
      </c>
      <c r="E23" s="76">
        <f>SUMIF('Mifsud J (Ghawdex)'!$D$23:$D$43,B23,'Mifsud J (Ghawdex)'!$I$23:$I$43)</f>
        <v>23</v>
      </c>
      <c r="F23" s="76">
        <f>SUMIF('Camilleri N. (Ghawdex)'!$D$23:$D$43,B23,'Camilleri N. (Ghawdex)'!$I$23:$I$43)</f>
        <v>0</v>
      </c>
      <c r="G23" s="76">
        <f>SUMIF('Vella M. (Ghawdex)'!$D$19:$D$39,B23,'Vella M. (Ghawdex)'!$I$19:$I$39)</f>
        <v>0</v>
      </c>
      <c r="H23" s="76">
        <f>SUMIF('Frendo Dimech D. (Ghawdex)'!$D$23:$D$43,B23,'Frendo Dimech D. (Ghawdex)'!$I$23:$I$43)</f>
        <v>0</v>
      </c>
      <c r="I23" s="76">
        <f>SUMIF('Galea C. (Ghawdex)'!$D$19:$D$39,B23,'Galea C. (Ghawdex)'!$I$19:$I$39)</f>
        <v>0</v>
      </c>
      <c r="J23" s="76"/>
      <c r="K23" s="76"/>
      <c r="L23" s="76"/>
      <c r="M23" s="76"/>
      <c r="N23" s="76"/>
      <c r="O23" s="76"/>
      <c r="P23" s="77">
        <f t="shared" si="0"/>
        <v>23</v>
      </c>
      <c r="Q23" s="93">
        <f t="shared" si="1"/>
        <v>0.65714285714285714</v>
      </c>
      <c r="R23" s="94">
        <f t="shared" ref="R23:R30" si="3">SUM(P23)</f>
        <v>23</v>
      </c>
      <c r="S23" s="95">
        <f t="shared" si="2"/>
        <v>0.65714285714285714</v>
      </c>
    </row>
    <row r="24" spans="2:19" ht="15.75" customHeight="1" x14ac:dyDescent="0.2">
      <c r="B24" s="75" t="s">
        <v>49</v>
      </c>
      <c r="C24" s="76">
        <f>SUMIF('Grech S. (Ghawdex)'!$D$23:$D$43,B24,'Grech S. (Ghawdex)'!$I$23:$I$43)</f>
        <v>0</v>
      </c>
      <c r="D24" s="76">
        <f>SUMIF('Sultana B. (Ghawdex)'!$D$23:$D$43,B24,'Sultana B. (Ghawdex)'!$I$23:$I$43)</f>
        <v>0</v>
      </c>
      <c r="E24" s="76">
        <f>SUMIF('Mifsud J (Ghawdex)'!$D$23:$D$43,B24,'Mifsud J (Ghawdex)'!$I$23:$I$43)</f>
        <v>1</v>
      </c>
      <c r="F24" s="76">
        <f>SUMIF('Camilleri N. (Ghawdex)'!$D$23:$D$43,B24,'Camilleri N. (Ghawdex)'!$I$23:$I$43)</f>
        <v>0</v>
      </c>
      <c r="G24" s="76">
        <f>SUMIF('Vella M. (Ghawdex)'!$D$19:$D$39,B24,'Vella M. (Ghawdex)'!$I$19:$I$39)</f>
        <v>0</v>
      </c>
      <c r="H24" s="76">
        <f>SUMIF('Frendo Dimech D. (Ghawdex)'!$D$23:$D$43,B24,'Frendo Dimech D. (Ghawdex)'!$I$23:$I$43)</f>
        <v>0</v>
      </c>
      <c r="I24" s="76">
        <f>SUMIF('Galea C. (Ghawdex)'!$D$19:$D$39,B24,'Galea C. (Ghawdex)'!$I$19:$I$39)</f>
        <v>0</v>
      </c>
      <c r="J24" s="76"/>
      <c r="K24" s="76"/>
      <c r="L24" s="76"/>
      <c r="M24" s="76"/>
      <c r="N24" s="76"/>
      <c r="O24" s="76"/>
      <c r="P24" s="77">
        <f t="shared" si="0"/>
        <v>1</v>
      </c>
      <c r="Q24" s="93">
        <f t="shared" si="1"/>
        <v>2.8571428571428571E-2</v>
      </c>
      <c r="R24" s="94">
        <f t="shared" si="3"/>
        <v>1</v>
      </c>
      <c r="S24" s="95">
        <f t="shared" si="2"/>
        <v>2.8571428571428571E-2</v>
      </c>
    </row>
    <row r="25" spans="2:19" ht="15.75" customHeight="1" x14ac:dyDescent="0.2">
      <c r="B25" s="75" t="s">
        <v>50</v>
      </c>
      <c r="C25" s="76">
        <f>SUMIF('Grech S. (Ghawdex)'!$D$23:$D$43,B25,'Grech S. (Ghawdex)'!$I$23:$I$43)</f>
        <v>0</v>
      </c>
      <c r="D25" s="76">
        <f>SUMIF('Sultana B. (Ghawdex)'!$D$23:$D$43,B25,'Sultana B. (Ghawdex)'!$I$23:$I$43)</f>
        <v>0</v>
      </c>
      <c r="E25" s="76">
        <f>SUMIF('Mifsud J (Ghawdex)'!$D$23:$D$43,B25,'Mifsud J (Ghawdex)'!$I$23:$I$43)</f>
        <v>0</v>
      </c>
      <c r="F25" s="76">
        <f>SUMIF('Camilleri N. (Ghawdex)'!$D$23:$D$43,B25,'Camilleri N. (Ghawdex)'!$I$23:$I$43)</f>
        <v>0</v>
      </c>
      <c r="G25" s="76">
        <f>SUMIF('Vella M. (Ghawdex)'!$D$19:$D$39,B25,'Vella M. (Ghawdex)'!$I$19:$I$39)</f>
        <v>0</v>
      </c>
      <c r="H25" s="76">
        <f>SUMIF('Frendo Dimech D. (Ghawdex)'!$D$23:$D$43,B25,'Frendo Dimech D. (Ghawdex)'!$I$23:$I$43)</f>
        <v>0</v>
      </c>
      <c r="I25" s="76">
        <f>SUMIF('Galea C. (Ghawdex)'!$D$19:$D$39,B25,'Galea C. (Ghawdex)'!$I$19:$I$39)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(Ghawdex)'!$I$23:$I$43)</f>
        <v>0</v>
      </c>
      <c r="D26" s="76">
        <f>SUMIF('Sultana B. (Ghawdex)'!$D$23:$D$43,B26,'Sultana B. (Ghawdex)'!$I$23:$I$43)</f>
        <v>0</v>
      </c>
      <c r="E26" s="76">
        <f>SUMIF('Mifsud J (Ghawdex)'!$D$23:$D$43,B26,'Mifsud J (Ghawdex)'!$I$23:$I$43)</f>
        <v>0</v>
      </c>
      <c r="F26" s="76">
        <f>SUMIF('Camilleri N. (Ghawdex)'!$D$23:$D$43,B26,'Camilleri N. (Ghawdex)'!$I$23:$I$43)</f>
        <v>0</v>
      </c>
      <c r="G26" s="76">
        <f>SUMIF('Vella M. (Ghawdex)'!$D$19:$D$39,B26,'Vella M. (Ghawdex)'!$I$19:$I$39)</f>
        <v>0</v>
      </c>
      <c r="H26" s="76">
        <f>SUMIF('Frendo Dimech D. (Ghawdex)'!$D$23:$D$43,B26,'Frendo Dimech D. (Ghawdex)'!$I$23:$I$43)</f>
        <v>0</v>
      </c>
      <c r="I26" s="76">
        <f>SUMIF('Galea C. (Ghawdex)'!$D$19:$D$39,B26,'Galea C. (Ghawdex)'!$I$19:$I$39)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(Ghawdex)'!$I$23:$I$43)</f>
        <v>0</v>
      </c>
      <c r="D27" s="76">
        <f>SUMIF('Sultana B. (Ghawdex)'!$D$23:$D$43,B27,'Sultana B. (Ghawdex)'!$I$23:$I$43)</f>
        <v>0</v>
      </c>
      <c r="E27" s="76">
        <f>SUMIF('Mifsud J (Ghawdex)'!$D$23:$D$43,B27,'Mifsud J (Ghawdex)'!$I$23:$I$43)</f>
        <v>0</v>
      </c>
      <c r="F27" s="76">
        <f>SUMIF('Camilleri N. (Ghawdex)'!$D$23:$D$43,B27,'Camilleri N. (Ghawdex)'!$I$23:$I$43)</f>
        <v>0</v>
      </c>
      <c r="G27" s="76">
        <f>SUMIF('Vella M. (Ghawdex)'!$D$19:$D$39,B27,'Vella M. (Ghawdex)'!$I$19:$I$39)</f>
        <v>0</v>
      </c>
      <c r="H27" s="76">
        <f>SUMIF('Frendo Dimech D. (Ghawdex)'!$D$23:$D$43,B27,'Frendo Dimech D. (Ghawdex)'!$I$23:$I$43)</f>
        <v>0</v>
      </c>
      <c r="I27" s="76">
        <f>SUMIF('Galea C. (Ghawdex)'!$D$19:$D$39,B27,'Galea C. (Ghawdex)'!$I$19:$I$39)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(Ghawdex)'!$I$23:$I$43)</f>
        <v>0</v>
      </c>
      <c r="D28" s="76">
        <f>SUMIF('Sultana B. (Ghawdex)'!$D$23:$D$43,B28,'Sultana B. (Ghawdex)'!$I$23:$I$43)</f>
        <v>0</v>
      </c>
      <c r="E28" s="76">
        <f>SUMIF('Mifsud J (Ghawdex)'!$D$23:$D$43,B28,'Mifsud J (Ghawdex)'!$I$23:$I$43)</f>
        <v>0</v>
      </c>
      <c r="F28" s="76">
        <f>SUMIF('Camilleri N. (Ghawdex)'!$D$23:$D$43,B28,'Camilleri N. (Ghawdex)'!$I$23:$I$43)</f>
        <v>0</v>
      </c>
      <c r="G28" s="76">
        <f>SUMIF('Vella M. (Ghawdex)'!$D$19:$D$39,B28,'Vella M. (Ghawdex)'!$I$19:$I$39)</f>
        <v>0</v>
      </c>
      <c r="H28" s="76">
        <f>SUMIF('Frendo Dimech D. (Ghawdex)'!$D$23:$D$43,B28,'Frendo Dimech D. (Ghawdex)'!$I$23:$I$43)</f>
        <v>0</v>
      </c>
      <c r="I28" s="76">
        <f>SUMIF('Galea C. (Ghawdex)'!$D$19:$D$39,B28,'Galea C. (Ghawdex)'!$I$19:$I$39)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(Ghawdex)'!$I$23:$I$43)</f>
        <v>0</v>
      </c>
      <c r="D29" s="76">
        <f>SUMIF('Sultana B. (Ghawdex)'!$D$23:$D$43,B29,'Sultana B. (Ghawdex)'!$I$23:$I$43)</f>
        <v>0</v>
      </c>
      <c r="E29" s="76">
        <f>SUMIF('Mifsud J (Ghawdex)'!$D$23:$D$43,B29,'Mifsud J (Ghawdex)'!$I$23:$I$43)</f>
        <v>0</v>
      </c>
      <c r="F29" s="76">
        <f>SUMIF('Camilleri N. (Ghawdex)'!$D$23:$D$43,B29,'Camilleri N. (Ghawdex)'!$I$23:$I$43)</f>
        <v>0</v>
      </c>
      <c r="G29" s="76">
        <f>SUMIF('Vella M. (Ghawdex)'!$D$19:$D$39,B29,'Vella M. (Ghawdex)'!$I$19:$I$39)</f>
        <v>0</v>
      </c>
      <c r="H29" s="76">
        <f>SUMIF('Frendo Dimech D. (Ghawdex)'!$D$23:$D$43,B29,'Frendo Dimech D. (Ghawdex)'!$I$23:$I$43)</f>
        <v>0</v>
      </c>
      <c r="I29" s="76">
        <f>SUMIF('Galea C. (Ghawdex)'!$D$19:$D$39,B29,'Galea C. (Ghawdex)'!$I$19:$I$39)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(Ghawdex)'!$I$23:$I$43)</f>
        <v>0</v>
      </c>
      <c r="D30" s="76">
        <f>SUMIF('Sultana B. (Ghawdex)'!$D$23:$D$43,B30,'Sultana B. (Ghawdex)'!$I$23:$I$43)</f>
        <v>0</v>
      </c>
      <c r="E30" s="76">
        <f>SUMIF('Mifsud J (Ghawdex)'!$D$23:$D$43,B30,'Mifsud J (Ghawdex)'!$I$23:$I$43)</f>
        <v>0</v>
      </c>
      <c r="F30" s="76">
        <f>SUMIF('Camilleri N. (Ghawdex)'!$D$23:$D$43,B30,'Camilleri N. (Ghawdex)'!$I$23:$I$43)</f>
        <v>0</v>
      </c>
      <c r="G30" s="76">
        <f>SUMIF('Vella M. (Ghawdex)'!$D$19:$D$39,B30,'Vella M. (Ghawdex)'!$I$19:$I$39)</f>
        <v>0</v>
      </c>
      <c r="H30" s="76">
        <f>SUMIF('Frendo Dimech D. (Ghawdex)'!$D$23:$D$43,B30,'Frendo Dimech D. (Ghawdex)'!$I$23:$I$43)</f>
        <v>0</v>
      </c>
      <c r="I30" s="76">
        <f>SUMIF('Galea C. (Ghawdex)'!$D$19:$D$39,B30,'Galea C. (Ghawdex)'!$I$19:$I$39)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1</v>
      </c>
      <c r="D31" s="97">
        <f t="shared" si="4"/>
        <v>1</v>
      </c>
      <c r="E31" s="97">
        <f t="shared" si="4"/>
        <v>31</v>
      </c>
      <c r="F31" s="97">
        <f t="shared" si="4"/>
        <v>0</v>
      </c>
      <c r="G31" s="97">
        <f t="shared" si="4"/>
        <v>0</v>
      </c>
      <c r="H31" s="97">
        <f t="shared" si="4"/>
        <v>2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35</v>
      </c>
      <c r="Q31" s="9"/>
      <c r="R31" s="8"/>
      <c r="S31" s="10"/>
    </row>
    <row r="32" spans="2:19" ht="13.5" customHeight="1" thickBot="1" x14ac:dyDescent="0.25">
      <c r="C32" s="110">
        <f>C31/P31</f>
        <v>2.8571428571428571E-2</v>
      </c>
      <c r="D32" s="111">
        <f>D31/P31</f>
        <v>2.8571428571428571E-2</v>
      </c>
      <c r="E32" s="111">
        <f>E31/P31</f>
        <v>0.88571428571428568</v>
      </c>
      <c r="F32" s="111">
        <f>F31/P31</f>
        <v>0</v>
      </c>
      <c r="G32" s="111">
        <f>G31/P31</f>
        <v>0</v>
      </c>
      <c r="H32" s="111">
        <f>H31/P31</f>
        <v>5.7142857142857141E-2</v>
      </c>
      <c r="I32" s="99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1" t="s">
        <v>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2.95" customHeight="1" x14ac:dyDescent="0.2">
      <c r="A4" s="173" t="s">
        <v>143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s="47" customFormat="1" ht="15" customHeight="1" x14ac:dyDescent="0.2">
      <c r="A5" s="174" t="s">
        <v>146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15" customHeight="1" x14ac:dyDescent="0.2">
      <c r="A6" s="175" t="str">
        <f>CONCATENATE(Kriminal!G6, " ", Kriminal!H6)</f>
        <v>Statistika għal Gunju 2021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164" t="s">
        <v>157</v>
      </c>
      <c r="D9" s="145" t="s">
        <v>158</v>
      </c>
      <c r="E9" s="145" t="s">
        <v>136</v>
      </c>
      <c r="F9" s="70" t="s">
        <v>135</v>
      </c>
      <c r="G9" s="70" t="s">
        <v>139</v>
      </c>
      <c r="H9" s="145" t="s">
        <v>159</v>
      </c>
      <c r="I9" s="145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(Ghawdex)'!$M$23:$M$43)</f>
        <v>0</v>
      </c>
      <c r="D10" s="76">
        <f>SUMIF('Sultana B. (Ghawdex)'!$D$23:$D$43,B10,'Sultana B. (Ghawdex)'!$M$23:$M$43)</f>
        <v>1</v>
      </c>
      <c r="E10" s="76">
        <f>SUMIF('Vella M. (Ghawdex)'!$D$19:$D$39,B10,'Vella M. (Ghawdex)'!$M$19:$M$39)</f>
        <v>0</v>
      </c>
      <c r="F10" s="76">
        <f>SUMIF('Mifsud J (Ghawdex)'!$D$23:$D$43,B10,'Mifsud J (Ghawdex)'!$M$23:$M$43)</f>
        <v>2</v>
      </c>
      <c r="G10" s="76">
        <f>SUMIF('Camilleri N. (Ghawdex)'!$D$23:$D$43,B10,'Camilleri N. (Ghawdex)'!$M$23:$M$43)</f>
        <v>0</v>
      </c>
      <c r="H10" s="76">
        <f>SUMIF('Frendo Dimech D. (Ghawdex)'!$D$23:$D$43,B10,'Frendo Dimech D. (Ghawdex)'!$M$23:$M$43)</f>
        <v>0</v>
      </c>
      <c r="I10" s="76">
        <f>SUMIF('Galea C. (Ghawdex)'!$D$19:$D$39,B10,'Galea C. (Ghawdex)'!$M$19:$M$39)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3</v>
      </c>
      <c r="Q10" s="78">
        <f t="shared" ref="Q10:Q26" si="1">P10/$P$31</f>
        <v>2.7777777777777776E-2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(Ghawdex)'!$M$23:$M$43)</f>
        <v>0</v>
      </c>
      <c r="D11" s="82">
        <f>SUMIF('Sultana B. (Ghawdex)'!$D$23:$D$43,B11,'Sultana B. (Ghawdex)'!$M$23:$M$43)</f>
        <v>2</v>
      </c>
      <c r="E11" s="82">
        <f>SUMIF('Vella M. (Ghawdex)'!$D$19:$D$39,B11,'Vella M. (Ghawdex)'!$M$19:$M$39)</f>
        <v>0</v>
      </c>
      <c r="F11" s="82">
        <f>SUMIF('Mifsud J (Ghawdex)'!$D$23:$D$43,B11,'Mifsud J (Ghawdex)'!$M$23:$M$43)</f>
        <v>3</v>
      </c>
      <c r="G11" s="82">
        <f>SUMIF('Camilleri N. (Ghawdex)'!$D$23:$D$43,B11,'Camilleri N. (Ghawdex)'!$M$23:$M$43)</f>
        <v>0</v>
      </c>
      <c r="H11" s="82">
        <f>SUMIF('Frendo Dimech D. (Ghawdex)'!$D$23:$D$43,B11,'Frendo Dimech D. (Ghawdex)'!$M$23:$M$43)</f>
        <v>0</v>
      </c>
      <c r="I11" s="82">
        <f>SUMIF('Galea C. (Ghawdex)'!$D$19:$D$39,B11,'Galea C. (Ghawdex)'!$M$19:$M$39)</f>
        <v>0</v>
      </c>
      <c r="J11" s="82"/>
      <c r="K11" s="82"/>
      <c r="L11" s="82"/>
      <c r="M11" s="82"/>
      <c r="N11" s="82"/>
      <c r="O11" s="82"/>
      <c r="P11" s="83">
        <f t="shared" si="0"/>
        <v>5</v>
      </c>
      <c r="Q11" s="84">
        <f t="shared" si="1"/>
        <v>4.6296296296296294E-2</v>
      </c>
      <c r="R11" s="85"/>
      <c r="S11" s="86"/>
    </row>
    <row r="12" spans="1:20" ht="15.75" customHeight="1" x14ac:dyDescent="0.2">
      <c r="B12" s="87" t="s">
        <v>13</v>
      </c>
      <c r="C12" s="88">
        <f>SUMIF('Grech S. (Ghawdex)'!$D$23:$D$43,B12,'Grech S. (Ghawdex)'!$M$23:$M$43)</f>
        <v>5</v>
      </c>
      <c r="D12" s="88">
        <f>SUMIF('Sultana B. (Ghawdex)'!$D$23:$D$43,B12,'Sultana B. (Ghawdex)'!$M$23:$M$43)</f>
        <v>7</v>
      </c>
      <c r="E12" s="82">
        <f>SUMIF('Vella M. (Ghawdex)'!$D$19:$D$39,B12,'Vella M. (Ghawdex)'!$M$19:$M$39)</f>
        <v>0</v>
      </c>
      <c r="F12" s="88">
        <f>SUMIF('Mifsud J (Ghawdex)'!$D$23:$D$43,B12,'Mifsud J (Ghawdex)'!$M$23:$M$43)</f>
        <v>1</v>
      </c>
      <c r="G12" s="88">
        <f>SUMIF('Camilleri N. (Ghawdex)'!$D$23:$D$43,B12,'Camilleri N. (Ghawdex)'!$M$23:$M$43)</f>
        <v>0</v>
      </c>
      <c r="H12" s="88">
        <f>SUMIF('Frendo Dimech D. (Ghawdex)'!$D$23:$D$43,B12,'Frendo Dimech D. (Ghawdex)'!$M$23:$M$43)</f>
        <v>0</v>
      </c>
      <c r="I12" s="82">
        <f>SUMIF('Galea C. (Ghawdex)'!$D$19:$D$39,B12,'Galea C. (Ghawdex)'!$M$19:$M$39)</f>
        <v>0</v>
      </c>
      <c r="J12" s="88"/>
      <c r="K12" s="88"/>
      <c r="L12" s="88"/>
      <c r="M12" s="88"/>
      <c r="N12" s="88"/>
      <c r="O12" s="88"/>
      <c r="P12" s="89">
        <f t="shared" si="0"/>
        <v>13</v>
      </c>
      <c r="Q12" s="90">
        <f t="shared" si="1"/>
        <v>0.12037037037037036</v>
      </c>
      <c r="R12" s="91">
        <f>SUM(P10:P12)</f>
        <v>21</v>
      </c>
      <c r="S12" s="92">
        <f>R12/$P$31</f>
        <v>0.19444444444444445</v>
      </c>
    </row>
    <row r="13" spans="1:20" ht="15.75" customHeight="1" x14ac:dyDescent="0.2">
      <c r="B13" s="75" t="s">
        <v>6</v>
      </c>
      <c r="C13" s="76">
        <f>SUMIF('Grech S. (Ghawdex)'!$D$23:$D$43,B13,'Grech S. (Ghawdex)'!$M$23:$M$43)</f>
        <v>0</v>
      </c>
      <c r="D13" s="76">
        <f>SUMIF('Sultana B. (Ghawdex)'!$D$23:$D$43,B13,'Sultana B. (Ghawdex)'!$M$23:$M$43)</f>
        <v>0</v>
      </c>
      <c r="E13" s="76">
        <f>SUMIF('Vella M. (Ghawdex)'!$D$19:$D$39,B13,'Vella M. (Ghawdex)'!$M$19:$M$39)</f>
        <v>0</v>
      </c>
      <c r="F13" s="76">
        <f>SUMIF('Mifsud J (Ghawdex)'!$D$23:$D$43,B13,'Mifsud J (Ghawdex)'!$M$23:$M$43)</f>
        <v>0</v>
      </c>
      <c r="G13" s="76">
        <f>SUMIF('Camilleri N. (Ghawdex)'!$D$23:$D$43,B13,'Camilleri N. (Ghawdex)'!$M$23:$M$43)</f>
        <v>0</v>
      </c>
      <c r="H13" s="76">
        <f>SUMIF('Frendo Dimech D. (Ghawdex)'!$D$23:$D$43,B13,'Frendo Dimech D. (Ghawdex)'!$M$23:$M$43)</f>
        <v>0</v>
      </c>
      <c r="I13" s="76">
        <f>SUMIF('Galea C. (Ghawdex)'!$D$19:$D$39,B13,'Galea C. (Ghawdex)'!$M$19:$M$39)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(Ghawdex)'!$M$23:$M$43)</f>
        <v>0</v>
      </c>
      <c r="D14" s="82">
        <f>SUMIF('Sultana B. (Ghawdex)'!$D$23:$D$43,B14,'Sultana B. (Ghawdex)'!$M$23:$M$43)</f>
        <v>0</v>
      </c>
      <c r="E14" s="82">
        <f>SUMIF('Vella M. (Ghawdex)'!$D$19:$D$39,B14,'Vella M. (Ghawdex)'!$M$19:$M$39)</f>
        <v>0</v>
      </c>
      <c r="F14" s="82">
        <f>SUMIF('Mifsud J (Ghawdex)'!$D$23:$D$43,B14,'Mifsud J (Ghawdex)'!$M$23:$M$43)</f>
        <v>0</v>
      </c>
      <c r="G14" s="82">
        <f>SUMIF('Camilleri N. (Ghawdex)'!$D$23:$D$43,B14,'Camilleri N. (Ghawdex)'!$M$23:$M$43)</f>
        <v>0</v>
      </c>
      <c r="H14" s="82">
        <f>SUMIF('Frendo Dimech D. (Ghawdex)'!$D$23:$D$43,B14,'Frendo Dimech D. (Ghawdex)'!$M$23:$M$43)</f>
        <v>0</v>
      </c>
      <c r="I14" s="82">
        <f>SUMIF('Galea C. (Ghawdex)'!$D$19:$D$39,B14,'Galea C. (Ghawdex)'!$M$19:$M$39)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(Ghawdex)'!$M$23:$M$43)</f>
        <v>0</v>
      </c>
      <c r="D15" s="88">
        <f>SUMIF('Sultana B. (Ghawdex)'!$D$23:$D$43,B15,'Sultana B. (Ghawdex)'!$M$23:$M$43)</f>
        <v>0</v>
      </c>
      <c r="E15" s="82">
        <f>SUMIF('Vella M. (Ghawdex)'!$D$19:$D$39,B15,'Vella M. (Ghawdex)'!$M$19:$M$39)</f>
        <v>0</v>
      </c>
      <c r="F15" s="88">
        <f>SUMIF('Mifsud J (Ghawdex)'!$D$23:$D$43,B15,'Mifsud J (Ghawdex)'!$M$23:$M$43)</f>
        <v>41</v>
      </c>
      <c r="G15" s="88">
        <f>SUMIF('Camilleri N. (Ghawdex)'!$D$23:$D$43,B15,'Camilleri N. (Ghawdex)'!$M$23:$M$43)</f>
        <v>0</v>
      </c>
      <c r="H15" s="88">
        <f>SUMIF('Frendo Dimech D. (Ghawdex)'!$D$23:$D$43,B15,'Frendo Dimech D. (Ghawdex)'!$M$23:$M$43)</f>
        <v>0</v>
      </c>
      <c r="I15" s="88">
        <f>SUMIF('Galea C. (Ghawdex)'!$D$19:$D$39,B15,'Galea C. (Ghawdex)'!$M$19:$M$39)</f>
        <v>0</v>
      </c>
      <c r="J15" s="88"/>
      <c r="K15" s="88"/>
      <c r="L15" s="88"/>
      <c r="M15" s="88"/>
      <c r="N15" s="88"/>
      <c r="O15" s="88"/>
      <c r="P15" s="89">
        <f t="shared" si="0"/>
        <v>41</v>
      </c>
      <c r="Q15" s="90">
        <f t="shared" si="1"/>
        <v>0.37962962962962965</v>
      </c>
      <c r="R15" s="91">
        <f>SUM(P13:P15)</f>
        <v>41</v>
      </c>
      <c r="S15" s="92">
        <f>R15/$P$31</f>
        <v>0.37962962962962965</v>
      </c>
    </row>
    <row r="16" spans="1:20" ht="15.75" customHeight="1" x14ac:dyDescent="0.2">
      <c r="B16" s="75" t="s">
        <v>7</v>
      </c>
      <c r="C16" s="76">
        <f>SUMIF('Grech S. (Ghawdex)'!$D$23:$D$43,B16,'Grech S. (Ghawdex)'!$M$23:$M$43)</f>
        <v>0</v>
      </c>
      <c r="D16" s="76">
        <f>SUMIF('Sultana B. (Ghawdex)'!$D$23:$D$43,B16,'Sultana B. (Ghawdex)'!$M$23:$M$43)</f>
        <v>0</v>
      </c>
      <c r="E16" s="76">
        <f>SUMIF('Vella M. (Ghawdex)'!$D$19:$D$39,B16,'Vella M. (Ghawdex)'!$M$19:$M$39)</f>
        <v>0</v>
      </c>
      <c r="F16" s="76">
        <f>SUMIF('Mifsud J (Ghawdex)'!$D$23:$D$43,B16,'Mifsud J (Ghawdex)'!$M$23:$M$43)</f>
        <v>0</v>
      </c>
      <c r="G16" s="76">
        <f>SUMIF('Camilleri N. (Ghawdex)'!$D$23:$D$43,B16,'Camilleri N. (Ghawdex)'!$M$23:$M$43)</f>
        <v>0</v>
      </c>
      <c r="H16" s="76">
        <f>SUMIF('Frendo Dimech D. (Ghawdex)'!$D$23:$D$43,B16,'Frendo Dimech D. (Ghawdex)'!$M$23:$M$43)</f>
        <v>0</v>
      </c>
      <c r="I16" s="76">
        <f>SUMIF('Galea C. (Ghawdex)'!$D$19:$D$39,B16,'Galea C. (Ghawdex)'!$M$19:$M$39)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(Ghawdex)'!$M$23:$M$43)</f>
        <v>0</v>
      </c>
      <c r="D17" s="82">
        <f>SUMIF('Sultana B. (Ghawdex)'!$D$23:$D$43,B17,'Sultana B. (Ghawdex)'!$M$23:$M$43)</f>
        <v>0</v>
      </c>
      <c r="E17" s="82">
        <f>SUMIF('Vella M. (Ghawdex)'!$D$19:$D$39,B17,'Vella M. (Ghawdex)'!$M$19:$M$39)</f>
        <v>0</v>
      </c>
      <c r="F17" s="82">
        <f>SUMIF('Mifsud J (Ghawdex)'!$D$23:$D$43,B17,'Mifsud J (Ghawdex)'!$M$23:$M$43)</f>
        <v>0</v>
      </c>
      <c r="G17" s="82">
        <f>SUMIF('Camilleri N. (Ghawdex)'!$D$23:$D$43,B17,'Camilleri N. (Ghawdex)'!$M$23:$M$43)</f>
        <v>0</v>
      </c>
      <c r="H17" s="82">
        <f>SUMIF('Frendo Dimech D. (Ghawdex)'!$D$23:$D$43,B17,'Frendo Dimech D. (Ghawdex)'!$M$23:$M$43)</f>
        <v>0</v>
      </c>
      <c r="I17" s="82">
        <f>SUMIF('Galea C. (Ghawdex)'!$D$19:$D$39,B17,'Galea C. (Ghawdex)'!$M$19:$M$39)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(Ghawdex)'!$M$23:$M$43)</f>
        <v>0</v>
      </c>
      <c r="D18" s="82">
        <f>SUMIF('Sultana B. (Ghawdex)'!$D$23:$D$43,B18,'Sultana B. (Ghawdex)'!$M$23:$M$43)</f>
        <v>0</v>
      </c>
      <c r="E18" s="82">
        <f>SUMIF('Vella M. (Ghawdex)'!$D$19:$D$39,B18,'Vella M. (Ghawdex)'!$M$19:$M$39)</f>
        <v>0</v>
      </c>
      <c r="F18" s="82">
        <f>SUMIF('Mifsud J (Ghawdex)'!$D$23:$D$43,B18,'Mifsud J (Ghawdex)'!$M$23:$M$43)</f>
        <v>0</v>
      </c>
      <c r="G18" s="82">
        <f>SUMIF('Camilleri N. (Ghawdex)'!$D$23:$D$43,B18,'Camilleri N. (Ghawdex)'!$M$23:$M$43)</f>
        <v>0</v>
      </c>
      <c r="H18" s="82">
        <f>SUMIF('Frendo Dimech D. (Ghawdex)'!$D$23:$D$43,B18,'Frendo Dimech D. (Ghawdex)'!$M$23:$M$43)</f>
        <v>0</v>
      </c>
      <c r="I18" s="82">
        <f>SUMIF('Galea C. (Ghawdex)'!$D$19:$D$39,B18,'Galea C. (Ghawdex)'!$M$19:$M$39)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(Ghawdex)'!$M$23:$M$43)</f>
        <v>0</v>
      </c>
      <c r="D19" s="82">
        <f>SUMIF('Sultana B. (Ghawdex)'!$D$23:$D$43,B19,'Sultana B. (Ghawdex)'!$M$23:$M$43)</f>
        <v>0</v>
      </c>
      <c r="E19" s="82">
        <f>SUMIF('Vella M. (Ghawdex)'!$D$19:$D$39,B19,'Vella M. (Ghawdex)'!$M$19:$M$39)</f>
        <v>0</v>
      </c>
      <c r="F19" s="82">
        <f>SUMIF('Mifsud J (Ghawdex)'!$D$23:$D$43,B19,'Mifsud J (Ghawdex)'!$M$23:$M$43)</f>
        <v>2</v>
      </c>
      <c r="G19" s="82">
        <f>SUMIF('Camilleri N. (Ghawdex)'!$D$23:$D$43,B19,'Camilleri N. (Ghawdex)'!$M$23:$M$43)</f>
        <v>0</v>
      </c>
      <c r="H19" s="82">
        <f>SUMIF('Frendo Dimech D. (Ghawdex)'!$D$23:$D$43,B19,'Frendo Dimech D. (Ghawdex)'!$M$23:$M$43)</f>
        <v>0</v>
      </c>
      <c r="I19" s="82">
        <f>SUMIF('Galea C. (Ghawdex)'!$D$19:$D$39,B19,'Galea C. (Ghawdex)'!$M$19:$M$39)</f>
        <v>0</v>
      </c>
      <c r="J19" s="82"/>
      <c r="K19" s="82"/>
      <c r="L19" s="82"/>
      <c r="M19" s="82"/>
      <c r="N19" s="82"/>
      <c r="O19" s="82"/>
      <c r="P19" s="83">
        <f t="shared" si="0"/>
        <v>2</v>
      </c>
      <c r="Q19" s="84">
        <f t="shared" si="1"/>
        <v>1.8518518518518517E-2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(Ghawdex)'!$M$23:$M$43)</f>
        <v>0</v>
      </c>
      <c r="D20" s="88">
        <f>SUMIF('Sultana B. (Ghawdex)'!$D$23:$D$43,B20,'Sultana B. (Ghawdex)'!$M$23:$M$43)</f>
        <v>0</v>
      </c>
      <c r="E20" s="82">
        <f>SUMIF('Vella M. (Ghawdex)'!$D$19:$D$39,B20,'Vella M. (Ghawdex)'!$M$19:$M$39)</f>
        <v>0</v>
      </c>
      <c r="F20" s="88">
        <f>SUMIF('Mifsud J (Ghawdex)'!$D$23:$D$43,B20,'Mifsud J (Ghawdex)'!$M$23:$M$43)</f>
        <v>0</v>
      </c>
      <c r="G20" s="88">
        <f>SUMIF('Camilleri N. (Ghawdex)'!$D$23:$D$43,B20,'Camilleri N. (Ghawdex)'!$M$23:$M$43)</f>
        <v>0</v>
      </c>
      <c r="H20" s="88">
        <f>SUMIF('Frendo Dimech D. (Ghawdex)'!$D$23:$D$43,B20,'Frendo Dimech D. (Ghawdex)'!$M$23:$M$43)</f>
        <v>0</v>
      </c>
      <c r="I20" s="82">
        <f>SUMIF('Galea C. (Ghawdex)'!$D$19:$D$39,B20,'Galea C. (Ghawdex)'!$M$19:$M$39)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2</v>
      </c>
      <c r="S20" s="92">
        <f>R20/$P$31</f>
        <v>1.8518518518518517E-2</v>
      </c>
    </row>
    <row r="21" spans="2:19" ht="15.75" customHeight="1" x14ac:dyDescent="0.2">
      <c r="B21" s="75" t="s">
        <v>33</v>
      </c>
      <c r="C21" s="76">
        <f>SUMIF('Grech S. (Ghawdex)'!$D$23:$D$43,B21,'Grech S. (Ghawdex)'!$M$23:$M$43)</f>
        <v>0</v>
      </c>
      <c r="D21" s="76">
        <f>SUMIF('Sultana B. (Ghawdex)'!$D$23:$D$43,B21,'Sultana B. (Ghawdex)'!$M$23:$M$43)</f>
        <v>0</v>
      </c>
      <c r="E21" s="76">
        <f>SUMIF('Vella M. (Ghawdex)'!$D$19:$D$39,B21,'Vella M. (Ghawdex)'!$M$19:$M$39)</f>
        <v>0</v>
      </c>
      <c r="F21" s="76">
        <f>SUMIF('Mifsud J (Ghawdex)'!$D$23:$D$43,B21,'Mifsud J (Ghawdex)'!$M$23:$M$43)</f>
        <v>4</v>
      </c>
      <c r="G21" s="76">
        <f>SUMIF('Camilleri N. (Ghawdex)'!$D$23:$D$43,B21,'Camilleri N. (Ghawdex)'!$M$23:$M$43)</f>
        <v>0</v>
      </c>
      <c r="H21" s="76">
        <f>SUMIF('Frendo Dimech D. (Ghawdex)'!$D$23:$D$43,B21,'Frendo Dimech D. (Ghawdex)'!$M$23:$M$43)</f>
        <v>0</v>
      </c>
      <c r="I21" s="76">
        <f>SUMIF('Galea C. (Ghawdex)'!$D$19:$D$39,B21,'Galea C. (Ghawdex)'!$M$19:$M$39)</f>
        <v>0</v>
      </c>
      <c r="J21" s="76"/>
      <c r="K21" s="76"/>
      <c r="L21" s="76"/>
      <c r="M21" s="76"/>
      <c r="N21" s="76"/>
      <c r="O21" s="76"/>
      <c r="P21" s="77">
        <f t="shared" si="0"/>
        <v>4</v>
      </c>
      <c r="Q21" s="78">
        <f t="shared" si="1"/>
        <v>3.7037037037037035E-2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(Ghawdex)'!$M$23:$M$43)</f>
        <v>0</v>
      </c>
      <c r="D22" s="88">
        <f>SUMIF('Sultana B. (Ghawdex)'!$D$23:$D$43,B22,'Sultana B. (Ghawdex)'!$M$23:$M$43)</f>
        <v>0</v>
      </c>
      <c r="E22" s="88">
        <f>SUMIF('Vella M. (Ghawdex)'!$D$19:$D$39,B22,'Vella M. (Ghawdex)'!$M$19:$M$39)</f>
        <v>0</v>
      </c>
      <c r="F22" s="88">
        <f>SUMIF('Mifsud J (Ghawdex)'!$D$23:$D$43,B22,'Mifsud J (Ghawdex)'!$M$23:$M$43)</f>
        <v>0</v>
      </c>
      <c r="G22" s="88">
        <f>SUMIF('Camilleri N. (Ghawdex)'!$D$23:$D$43,B22,'Camilleri N. (Ghawdex)'!$M$23:$M$43)</f>
        <v>0</v>
      </c>
      <c r="H22" s="88">
        <f>SUMIF('Frendo Dimech D. (Ghawdex)'!$D$23:$D$43,B22,'Frendo Dimech D. (Ghawdex)'!$M$23:$M$43)</f>
        <v>0</v>
      </c>
      <c r="I22" s="88">
        <f>SUMIF('Galea C. (Ghawdex)'!$D$19:$D$39,B22,'Galea C. (Ghawdex)'!$M$19:$M$39)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4</v>
      </c>
      <c r="S22" s="92">
        <f t="shared" ref="S22:S30" si="2">R22/$P$31</f>
        <v>3.7037037037037035E-2</v>
      </c>
    </row>
    <row r="23" spans="2:19" ht="15.75" customHeight="1" x14ac:dyDescent="0.2">
      <c r="B23" s="75" t="s">
        <v>14</v>
      </c>
      <c r="C23" s="76">
        <f>SUMIF('Grech S. (Ghawdex)'!$D$23:$D$43,B23,'Grech S. (Ghawdex)'!$M$23:$M$43)</f>
        <v>0</v>
      </c>
      <c r="D23" s="76">
        <f>SUMIF('Sultana B. (Ghawdex)'!$D$23:$D$43,B23,'Sultana B. (Ghawdex)'!$M$23:$M$43)</f>
        <v>0</v>
      </c>
      <c r="E23" s="82">
        <f>SUMIF('Vella M. (Ghawdex)'!$D$19:$D$39,B23,'Vella M. (Ghawdex)'!$M$19:$M$39)</f>
        <v>0</v>
      </c>
      <c r="F23" s="76">
        <f>SUMIF('Mifsud J (Ghawdex)'!$D$23:$D$43,B23,'Mifsud J (Ghawdex)'!$M$23:$M$43)</f>
        <v>38</v>
      </c>
      <c r="G23" s="76">
        <f>SUMIF('Camilleri N. (Ghawdex)'!$D$23:$D$43,B23,'Camilleri N. (Ghawdex)'!$M$23:$M$43)</f>
        <v>0</v>
      </c>
      <c r="H23" s="76">
        <f>SUMIF('Frendo Dimech D. (Ghawdex)'!$D$23:$D$43,B23,'Frendo Dimech D. (Ghawdex)'!$M$23:$M$43)</f>
        <v>1</v>
      </c>
      <c r="I23" s="76">
        <f>SUMIF('Galea C. (Ghawdex)'!$D$19:$D$39,B23,'Galea C. (Ghawdex)'!$M$19:$M$39)</f>
        <v>0</v>
      </c>
      <c r="J23" s="76"/>
      <c r="K23" s="76"/>
      <c r="L23" s="76"/>
      <c r="M23" s="76"/>
      <c r="N23" s="76"/>
      <c r="O23" s="76"/>
      <c r="P23" s="77">
        <f t="shared" si="0"/>
        <v>39</v>
      </c>
      <c r="Q23" s="93">
        <f t="shared" si="1"/>
        <v>0.3611111111111111</v>
      </c>
      <c r="R23" s="94">
        <f t="shared" ref="R23:R30" si="3">SUM(P23)</f>
        <v>39</v>
      </c>
      <c r="S23" s="95">
        <f t="shared" si="2"/>
        <v>0.3611111111111111</v>
      </c>
    </row>
    <row r="24" spans="2:19" ht="15.75" customHeight="1" x14ac:dyDescent="0.2">
      <c r="B24" s="75" t="s">
        <v>49</v>
      </c>
      <c r="C24" s="76">
        <f>SUMIF('Grech S. (Ghawdex)'!$D$23:$D$43,B24,'Grech S. (Ghawdex)'!$M$23:$M$43)</f>
        <v>0</v>
      </c>
      <c r="D24" s="76">
        <f>SUMIF('Sultana B. (Ghawdex)'!$D$23:$D$43,B24,'Sultana B. (Ghawdex)'!$M$23:$M$43)</f>
        <v>0</v>
      </c>
      <c r="E24" s="76">
        <f>SUMIF('Vella M. (Ghawdex)'!$D$19:$D$39,B24,'Vella M. (Ghawdex)'!$M$19:$M$39)</f>
        <v>0</v>
      </c>
      <c r="F24" s="76">
        <f>SUMIF('Mifsud J (Ghawdex)'!$D$23:$D$43,B24,'Mifsud J (Ghawdex)'!$M$23:$M$43)</f>
        <v>1</v>
      </c>
      <c r="G24" s="76">
        <f>SUMIF('Camilleri N. (Ghawdex)'!$D$23:$D$43,B24,'Camilleri N. (Ghawdex)'!$M$23:$M$43)</f>
        <v>0</v>
      </c>
      <c r="H24" s="76">
        <f>SUMIF('Frendo Dimech D. (Ghawdex)'!$D$23:$D$43,B24,'Frendo Dimech D. (Ghawdex)'!$M$23:$M$43)</f>
        <v>0</v>
      </c>
      <c r="I24" s="76">
        <f>SUMIF('Galea C. (Ghawdex)'!$D$19:$D$39,B24,'Galea C. (Ghawdex)'!$M$19:$M$39)</f>
        <v>0</v>
      </c>
      <c r="J24" s="76"/>
      <c r="K24" s="76"/>
      <c r="L24" s="76"/>
      <c r="M24" s="76"/>
      <c r="N24" s="76"/>
      <c r="O24" s="76"/>
      <c r="P24" s="77">
        <f t="shared" si="0"/>
        <v>1</v>
      </c>
      <c r="Q24" s="93">
        <f t="shared" si="1"/>
        <v>9.2592592592592587E-3</v>
      </c>
      <c r="R24" s="94">
        <f t="shared" si="3"/>
        <v>1</v>
      </c>
      <c r="S24" s="95">
        <f t="shared" si="2"/>
        <v>9.2592592592592587E-3</v>
      </c>
    </row>
    <row r="25" spans="2:19" ht="15.75" customHeight="1" x14ac:dyDescent="0.2">
      <c r="B25" s="75" t="s">
        <v>50</v>
      </c>
      <c r="C25" s="76">
        <f>SUMIF('Grech S. (Ghawdex)'!$D$23:$D$43,B25,'Grech S. (Ghawdex)'!$M$23:$M$43)</f>
        <v>0</v>
      </c>
      <c r="D25" s="76">
        <f>SUMIF('Sultana B. (Ghawdex)'!$D$23:$D$43,B25,'Sultana B. (Ghawdex)'!$M$23:$M$43)</f>
        <v>0</v>
      </c>
      <c r="E25" s="76">
        <f>SUMIF('Vella M. (Ghawdex)'!$D$19:$D$39,B25,'Vella M. (Ghawdex)'!$M$19:$M$39)</f>
        <v>0</v>
      </c>
      <c r="F25" s="76">
        <f>SUMIF('Mifsud J (Ghawdex)'!$D$23:$D$43,B25,'Mifsud J (Ghawdex)'!$M$23:$M$43)</f>
        <v>0</v>
      </c>
      <c r="G25" s="76">
        <f>SUMIF('Camilleri N. (Ghawdex)'!$D$23:$D$43,B25,'Camilleri N. (Ghawdex)'!$M$23:$M$43)</f>
        <v>0</v>
      </c>
      <c r="H25" s="76">
        <f>SUMIF('Frendo Dimech D. (Ghawdex)'!$D$23:$D$43,B25,'Frendo Dimech D. (Ghawdex)'!$M$23:$M$43)</f>
        <v>0</v>
      </c>
      <c r="I25" s="76">
        <f>SUMIF('Galea C. (Ghawdex)'!$D$19:$D$39,B25,'Galea C. (Ghawdex)'!$M$19:$M$39)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(Ghawdex)'!$M$23:$M$43)</f>
        <v>0</v>
      </c>
      <c r="D26" s="76">
        <f>SUMIF('Sultana B. (Ghawdex)'!$D$23:$D$43,B26,'Sultana B. (Ghawdex)'!$M$23:$M$43)</f>
        <v>0</v>
      </c>
      <c r="E26" s="76">
        <f>SUMIF('Vella M. (Ghawdex)'!$D$19:$D$39,B26,'Vella M. (Ghawdex)'!$M$19:$M$39)</f>
        <v>0</v>
      </c>
      <c r="F26" s="76">
        <f>SUMIF('Mifsud J (Ghawdex)'!$D$23:$D$43,B26,'Mifsud J (Ghawdex)'!$M$23:$M$43)</f>
        <v>0</v>
      </c>
      <c r="G26" s="76">
        <f>SUMIF('Camilleri N. (Ghawdex)'!$D$23:$D$43,B26,'Camilleri N. (Ghawdex)'!$M$23:$M$43)</f>
        <v>0</v>
      </c>
      <c r="H26" s="76">
        <f>SUMIF('Frendo Dimech D. (Ghawdex)'!$D$23:$D$43,B26,'Frendo Dimech D. (Ghawdex)'!$M$23:$M$43)</f>
        <v>0</v>
      </c>
      <c r="I26" s="76">
        <f>SUMIF('Galea C. (Ghawdex)'!$D$19:$D$39,B26,'Galea C. (Ghawdex)'!$M$19:$M$39)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(Ghawdex)'!$M$23:$M$43)</f>
        <v>0</v>
      </c>
      <c r="D27" s="76">
        <f>SUMIF('Sultana B. (Ghawdex)'!$D$23:$D$43,B27,'Sultana B. (Ghawdex)'!$M$23:$M$43)</f>
        <v>0</v>
      </c>
      <c r="E27" s="76">
        <f>SUMIF('Vella M. (Ghawdex)'!$D$19:$D$39,B27,'Vella M. (Ghawdex)'!$M$19:$M$39)</f>
        <v>0</v>
      </c>
      <c r="F27" s="76">
        <f>SUMIF('Mifsud J (Ghawdex)'!$D$23:$D$43,B27,'Mifsud J (Ghawdex)'!$M$23:$M$43)</f>
        <v>0</v>
      </c>
      <c r="G27" s="76">
        <f>SUMIF('Camilleri N. (Ghawdex)'!$D$23:$D$43,B27,'Camilleri N. (Ghawdex)'!$M$23:$M$43)</f>
        <v>0</v>
      </c>
      <c r="H27" s="76">
        <f>SUMIF('Frendo Dimech D. (Ghawdex)'!$D$23:$D$43,B27,'Frendo Dimech D. (Ghawdex)'!$M$23:$M$43)</f>
        <v>0</v>
      </c>
      <c r="I27" s="76">
        <f>SUMIF('Galea C. (Ghawdex)'!$D$19:$D$39,B27,'Galea C. (Ghawdex)'!$M$19:$M$39)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(Ghawdex)'!$M$23:$M$43)</f>
        <v>0</v>
      </c>
      <c r="D28" s="76">
        <f>SUMIF('Sultana B. (Ghawdex)'!$D$23:$D$43,B28,'Sultana B. (Ghawdex)'!$M$23:$M$43)</f>
        <v>0</v>
      </c>
      <c r="E28" s="76">
        <f>SUMIF('Vella M. (Ghawdex)'!$D$19:$D$39,B28,'Vella M. (Ghawdex)'!$M$19:$M$39)</f>
        <v>0</v>
      </c>
      <c r="F28" s="76">
        <f>SUMIF('Mifsud J (Ghawdex)'!$D$23:$D$43,B28,'Mifsud J (Ghawdex)'!$M$23:$M$43)</f>
        <v>0</v>
      </c>
      <c r="G28" s="76">
        <f>SUMIF('Camilleri N. (Ghawdex)'!$D$23:$D$43,B28,'Camilleri N. (Ghawdex)'!$M$23:$M$43)</f>
        <v>0</v>
      </c>
      <c r="H28" s="76">
        <f>SUMIF('Frendo Dimech D. (Ghawdex)'!$D$23:$D$43,B28,'Frendo Dimech D. (Ghawdex)'!$M$23:$M$43)</f>
        <v>0</v>
      </c>
      <c r="I28" s="76">
        <f>SUMIF('Galea C. (Ghawdex)'!$D$19:$D$39,B28,'Galea C. (Ghawdex)'!$M$19:$M$39)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(Ghawdex)'!$M$23:$M$43)</f>
        <v>0</v>
      </c>
      <c r="D29" s="76">
        <f>SUMIF('Sultana B. (Ghawdex)'!$D$23:$D$43,B29,'Sultana B. (Ghawdex)'!$M$23:$M$43)</f>
        <v>0</v>
      </c>
      <c r="E29" s="76">
        <f>SUMIF('Vella M. (Ghawdex)'!$D$19:$D$39,B29,'Vella M. (Ghawdex)'!$M$19:$M$39)</f>
        <v>0</v>
      </c>
      <c r="F29" s="76">
        <f>SUMIF('Mifsud J (Ghawdex)'!$D$23:$D$43,B29,'Mifsud J (Ghawdex)'!$M$23:$M$43)</f>
        <v>0</v>
      </c>
      <c r="G29" s="76">
        <f>SUMIF('Camilleri N. (Ghawdex)'!$D$23:$D$43,B29,'Camilleri N. (Ghawdex)'!$M$23:$M$43)</f>
        <v>0</v>
      </c>
      <c r="H29" s="76">
        <f>SUMIF('Frendo Dimech D. (Ghawdex)'!$D$23:$D$43,B29,'Frendo Dimech D. (Ghawdex)'!$M$23:$M$43)</f>
        <v>0</v>
      </c>
      <c r="I29" s="76">
        <f>SUMIF('Galea C. (Ghawdex)'!$D$19:$D$39,B29,'Galea C. (Ghawdex)'!$M$19:$M$39)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(Ghawdex)'!$M$23:$M$43)</f>
        <v>0</v>
      </c>
      <c r="D30" s="76">
        <f>SUMIF('Sultana B. (Ghawdex)'!$D$23:$D$43,B30,'Sultana B. (Ghawdex)'!$M$23:$M$43)</f>
        <v>0</v>
      </c>
      <c r="E30" s="76">
        <f>SUMIF('Vella M. (Ghawdex)'!$D$19:$D$39,B30,'Vella M. (Ghawdex)'!$M$19:$M$39)</f>
        <v>0</v>
      </c>
      <c r="F30" s="76">
        <f>SUMIF('Mifsud J (Ghawdex)'!$D$23:$D$43,B30,'Mifsud J (Ghawdex)'!$M$23:$M$43)</f>
        <v>0</v>
      </c>
      <c r="G30" s="76">
        <f>SUMIF('Camilleri N. (Ghawdex)'!$D$23:$D$43,B30,'Camilleri N. (Ghawdex)'!$M$23:$M$43)</f>
        <v>0</v>
      </c>
      <c r="H30" s="76">
        <f>SUMIF('Frendo Dimech D. (Ghawdex)'!$D$23:$D$43,B30,'Frendo Dimech D. (Ghawdex)'!$M$23:$M$43)</f>
        <v>0</v>
      </c>
      <c r="I30" s="76">
        <f>SUMIF('Galea C. (Ghawdex)'!$D$19:$D$39,B30,'Galea C. (Ghawdex)'!$M$19:$M$39)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5</v>
      </c>
      <c r="D31" s="97">
        <f t="shared" si="4"/>
        <v>10</v>
      </c>
      <c r="E31" s="97">
        <f t="shared" si="4"/>
        <v>0</v>
      </c>
      <c r="F31" s="97">
        <f t="shared" si="4"/>
        <v>92</v>
      </c>
      <c r="G31" s="97">
        <f t="shared" si="4"/>
        <v>0</v>
      </c>
      <c r="H31" s="97">
        <f t="shared" si="4"/>
        <v>1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108</v>
      </c>
      <c r="Q31" s="9"/>
      <c r="R31" s="8"/>
      <c r="S31" s="10"/>
    </row>
    <row r="32" spans="2:19" ht="13.5" customHeight="1" thickBot="1" x14ac:dyDescent="0.25">
      <c r="C32" s="110">
        <f>C31/P31</f>
        <v>4.6296296296296294E-2</v>
      </c>
      <c r="D32" s="111">
        <f>D31/P31</f>
        <v>9.2592592592592587E-2</v>
      </c>
      <c r="E32" s="111">
        <f>E31/P31</f>
        <v>0</v>
      </c>
      <c r="F32" s="111">
        <f>F31/P31</f>
        <v>0.85185185185185186</v>
      </c>
      <c r="G32" s="111">
        <f>G31/P31</f>
        <v>0</v>
      </c>
      <c r="H32" s="111">
        <f>H31/P31</f>
        <v>9.2592592592592587E-3</v>
      </c>
      <c r="I32" s="111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71" t="s">
        <v>46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12.95" customHeight="1" x14ac:dyDescent="0.2">
      <c r="A4" s="173" t="s">
        <v>45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s="47" customFormat="1" ht="15" customHeight="1" x14ac:dyDescent="0.2">
      <c r="A5" s="174" t="s">
        <v>47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15" customHeight="1" x14ac:dyDescent="0.2">
      <c r="A6" s="175" t="str">
        <f>CONCATENATE(Kriminal!G6, " ", Kriminal!H6)</f>
        <v>Statistika għal Gunju 2021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164" t="s">
        <v>157</v>
      </c>
      <c r="C9" s="145" t="s">
        <v>158</v>
      </c>
      <c r="D9" s="145" t="s">
        <v>136</v>
      </c>
      <c r="E9" s="70" t="s">
        <v>135</v>
      </c>
      <c r="F9" s="70" t="s">
        <v>139</v>
      </c>
      <c r="G9" s="145" t="s">
        <v>159</v>
      </c>
      <c r="H9" s="145" t="s">
        <v>141</v>
      </c>
      <c r="I9" s="70"/>
      <c r="J9" s="70"/>
      <c r="K9" s="70"/>
      <c r="L9" s="70"/>
      <c r="M9" s="70"/>
      <c r="N9" s="70"/>
      <c r="O9" s="71" t="s">
        <v>15</v>
      </c>
      <c r="P9" s="72" t="s">
        <v>16</v>
      </c>
      <c r="Q9" s="73" t="s">
        <v>17</v>
      </c>
      <c r="R9" s="74" t="s">
        <v>18</v>
      </c>
    </row>
    <row r="10" spans="1:20" ht="15.75" customHeight="1" x14ac:dyDescent="0.2">
      <c r="A10" s="75" t="s">
        <v>26</v>
      </c>
      <c r="B10" s="76">
        <f>SUMIF('Grech S. (Ghawdex)'!$D$23:$D$43,A10,'Grech S. (Ghawdex)'!$S$23:$S$43)</f>
        <v>0</v>
      </c>
      <c r="C10" s="76">
        <f>SUMIF('Sultana B. (Ghawdex)'!$D$23:$D$43,A10,'Sultana B. (Ghawdex)'!$S$23:$S$43)</f>
        <v>0</v>
      </c>
      <c r="D10" s="76">
        <f>SUMIF('Mifsud J (Ghawdex)'!$D$23:$D$43,A10,'Mifsud J (Ghawdex)'!$S$23:$S$43)</f>
        <v>13</v>
      </c>
      <c r="E10" s="76">
        <f>SUMIF('Camilleri N. (Ghawdex)'!$D$23:$D$43,A10,'Camilleri N. (Ghawdex)'!$S$23:$S$43)</f>
        <v>0</v>
      </c>
      <c r="F10" s="76">
        <f>SUMIF('Vella M. (Ghawdex)'!$D$19:$D$39,A10,'Vella M. (Ghawdex)'!$S$19:$S$39)</f>
        <v>0</v>
      </c>
      <c r="G10" s="76">
        <f>SUMIF('Frendo Dimech D. (Ghawdex)'!$D$23:$D$43,A10,'Frendo Dimech D. (Ghawdex)'!$S$23:$S$43)</f>
        <v>3</v>
      </c>
      <c r="H10" s="76">
        <f>SUMIF('Galea C. (Ghawdex)'!$D$19:$D$39,A10,'Galea C. (Ghawdex)'!$S$19:$S$39)</f>
        <v>2</v>
      </c>
      <c r="I10" s="76"/>
      <c r="J10" s="76"/>
      <c r="K10" s="76"/>
      <c r="L10" s="76"/>
      <c r="M10" s="76"/>
      <c r="N10" s="76"/>
      <c r="O10" s="77">
        <f t="shared" ref="O10:O30" si="0">SUM(B10:N10)</f>
        <v>18</v>
      </c>
      <c r="P10" s="78">
        <f t="shared" ref="P10:P25" si="1">O10/$O$31</f>
        <v>3.7974683544303799E-2</v>
      </c>
      <c r="Q10" s="79"/>
      <c r="R10" s="80"/>
    </row>
    <row r="11" spans="1:20" ht="15.75" customHeight="1" x14ac:dyDescent="0.2">
      <c r="A11" s="81" t="s">
        <v>27</v>
      </c>
      <c r="B11" s="82">
        <f>SUMIF('Grech S. (Ghawdex)'!$D$23:$D$43,A11,'Grech S. (Ghawdex)'!$S$23:$S$43)</f>
        <v>1</v>
      </c>
      <c r="C11" s="82">
        <f>SUMIF('Sultana B. (Ghawdex)'!$D$23:$D$43,A11,'Sultana B. (Ghawdex)'!$S$23:$S$43)</f>
        <v>15</v>
      </c>
      <c r="D11" s="82">
        <f>SUMIF('Mifsud J (Ghawdex)'!$D$23:$D$43,A11,'Mifsud J (Ghawdex)'!$S$23:$S$43)</f>
        <v>25</v>
      </c>
      <c r="E11" s="82">
        <f>SUMIF('Camilleri N. (Ghawdex)'!$D$23:$D$43,A11,'Camilleri N. (Ghawdex)'!$S$23:$S$43)</f>
        <v>0</v>
      </c>
      <c r="F11" s="82">
        <f>SUMIF('Vella M. (Ghawdex)'!$D$19:$D$39,A11,'Vella M. (Ghawdex)'!$S$19:$S$39)</f>
        <v>13</v>
      </c>
      <c r="G11" s="82">
        <f>SUMIF('Frendo Dimech D. (Ghawdex)'!$D$23:$D$43,A11,'Frendo Dimech D. (Ghawdex)'!$S$23:$S$43)</f>
        <v>1</v>
      </c>
      <c r="H11" s="82">
        <f>SUMIF('Galea C. (Ghawdex)'!$D$19:$D$39,A11,'Galea C. (Ghawdex)'!$S$19:$S$39)</f>
        <v>0</v>
      </c>
      <c r="I11" s="82"/>
      <c r="J11" s="82"/>
      <c r="K11" s="82"/>
      <c r="L11" s="82"/>
      <c r="M11" s="82"/>
      <c r="N11" s="82"/>
      <c r="O11" s="83">
        <f t="shared" si="0"/>
        <v>55</v>
      </c>
      <c r="P11" s="84">
        <f t="shared" si="1"/>
        <v>0.1160337552742616</v>
      </c>
      <c r="Q11" s="85"/>
      <c r="R11" s="86"/>
    </row>
    <row r="12" spans="1:20" ht="15.75" customHeight="1" x14ac:dyDescent="0.2">
      <c r="A12" s="87" t="s">
        <v>13</v>
      </c>
      <c r="B12" s="88">
        <f>SUMIF('Grech S. (Ghawdex)'!$D$23:$D$43,A12,'Grech S. (Ghawdex)'!$S$23:$S$43)</f>
        <v>13</v>
      </c>
      <c r="C12" s="88">
        <f>SUMIF('Sultana B. (Ghawdex)'!$D$23:$D$43,A12,'Sultana B. (Ghawdex)'!$S$23:$S$43)</f>
        <v>141</v>
      </c>
      <c r="D12" s="88">
        <f>SUMIF('Mifsud J (Ghawdex)'!$D$23:$D$43,A12,'Mifsud J (Ghawdex)'!$S$23:$S$43)</f>
        <v>0</v>
      </c>
      <c r="E12" s="88">
        <f>SUMIF('Camilleri N. (Ghawdex)'!$D$23:$D$43,A12,'Camilleri N. (Ghawdex)'!$S$23:$S$43)</f>
        <v>0</v>
      </c>
      <c r="F12" s="82">
        <f>SUMIF('Vella M. (Ghawdex)'!$D$19:$D$39,A12,'Vella M. (Ghawdex)'!$S$19:$S$39)</f>
        <v>144</v>
      </c>
      <c r="G12" s="88">
        <f>SUMIF('Frendo Dimech D. (Ghawdex)'!$D$23:$D$43,A12,'Frendo Dimech D. (Ghawdex)'!$S$23:$S$43)</f>
        <v>0</v>
      </c>
      <c r="H12" s="88">
        <f>SUMIF('Galea C. (Ghawdex)'!$D$19:$D$39,A12,'Galea C. (Ghawdex)'!$S$19:$S$39)</f>
        <v>0</v>
      </c>
      <c r="I12" s="88"/>
      <c r="J12" s="88"/>
      <c r="K12" s="88"/>
      <c r="L12" s="88"/>
      <c r="M12" s="88"/>
      <c r="N12" s="88"/>
      <c r="O12" s="89">
        <f t="shared" si="0"/>
        <v>298</v>
      </c>
      <c r="P12" s="90">
        <f t="shared" si="1"/>
        <v>0.62869198312236285</v>
      </c>
      <c r="Q12" s="91">
        <f>SUM(O10:O12)</f>
        <v>371</v>
      </c>
      <c r="R12" s="92">
        <f>Q12/$O$31</f>
        <v>0.78270042194092826</v>
      </c>
    </row>
    <row r="13" spans="1:20" ht="15.75" customHeight="1" x14ac:dyDescent="0.2">
      <c r="A13" s="75" t="s">
        <v>6</v>
      </c>
      <c r="B13" s="76">
        <f>SUMIF('Grech S. (Ghawdex)'!$D$23:$D$43,A13,'Grech S. (Ghawdex)'!$S$23:$S$43)</f>
        <v>0</v>
      </c>
      <c r="C13" s="76">
        <f>SUMIF('Sultana B. (Ghawdex)'!$D$23:$D$43,A13,'Sultana B. (Ghawdex)'!$S$23:$S$43)</f>
        <v>0</v>
      </c>
      <c r="D13" s="76">
        <f>SUMIF('Mifsud J (Ghawdex)'!$D$23:$D$43,A13,'Mifsud J (Ghawdex)'!$S$23:$S$43)</f>
        <v>0</v>
      </c>
      <c r="E13" s="76">
        <f>SUMIF('Camilleri N. (Ghawdex)'!$D$23:$D$43,A13,'Camilleri N. (Ghawdex)'!$S$23:$S$43)</f>
        <v>0</v>
      </c>
      <c r="F13" s="76">
        <f>SUMIF('Vella M. (Ghawdex)'!$D$19:$D$39,A13,'Vella M. (Ghawdex)'!$S$19:$S$39)</f>
        <v>0</v>
      </c>
      <c r="G13" s="76">
        <f>SUMIF('Frendo Dimech D. (Ghawdex)'!$D$23:$D$43,A13,'Frendo Dimech D. (Ghawdex)'!$S$23:$S$43)</f>
        <v>0</v>
      </c>
      <c r="H13" s="76">
        <f>SUMIF('Galea C. (Ghawdex)'!$D$19:$D$39,A13,'Galea C. (Ghawdex)'!$S$19:$S$39)</f>
        <v>0</v>
      </c>
      <c r="I13" s="76"/>
      <c r="J13" s="76"/>
      <c r="K13" s="76"/>
      <c r="L13" s="76"/>
      <c r="M13" s="76"/>
      <c r="N13" s="76"/>
      <c r="O13" s="77">
        <f t="shared" si="0"/>
        <v>0</v>
      </c>
      <c r="P13" s="78">
        <f t="shared" si="1"/>
        <v>0</v>
      </c>
      <c r="Q13" s="79"/>
      <c r="R13" s="80"/>
    </row>
    <row r="14" spans="1:20" ht="15.75" customHeight="1" x14ac:dyDescent="0.2">
      <c r="A14" s="81" t="s">
        <v>52</v>
      </c>
      <c r="B14" s="82">
        <f>SUMIF('Grech S. (Ghawdex)'!$D$23:$D$43,A14,'Grech S. (Ghawdex)'!$S$23:$S$43)</f>
        <v>0</v>
      </c>
      <c r="C14" s="82">
        <f>SUMIF('Sultana B. (Ghawdex)'!$D$23:$D$43,A14,'Sultana B. (Ghawdex)'!$S$23:$S$43)</f>
        <v>0</v>
      </c>
      <c r="D14" s="82">
        <f>SUMIF('Mifsud J (Ghawdex)'!$D$23:$D$43,A14,'Mifsud J (Ghawdex)'!$S$23:$S$43)</f>
        <v>0</v>
      </c>
      <c r="E14" s="82">
        <f>SUMIF('Camilleri N. (Ghawdex)'!$D$23:$D$43,A14,'Camilleri N. (Ghawdex)'!$S$23:$S$43)</f>
        <v>0</v>
      </c>
      <c r="F14" s="82">
        <f>SUMIF('Vella M. (Ghawdex)'!$D$19:$D$39,A14,'Vella M. (Ghawdex)'!$S$19:$S$39)</f>
        <v>0</v>
      </c>
      <c r="G14" s="82">
        <f>SUMIF('Frendo Dimech D. (Ghawdex)'!$D$23:$D$43,A14,'Frendo Dimech D. (Ghawdex)'!$S$23:$S$43)</f>
        <v>0</v>
      </c>
      <c r="H14" s="82">
        <f>SUMIF('Galea C. (Ghawdex)'!$D$19:$D$39,A14,'Galea C. (Ghawdex)'!$S$19:$S$39)</f>
        <v>0</v>
      </c>
      <c r="I14" s="82"/>
      <c r="J14" s="82"/>
      <c r="K14" s="82"/>
      <c r="L14" s="82"/>
      <c r="M14" s="82"/>
      <c r="N14" s="82"/>
      <c r="O14" s="83">
        <f t="shared" si="0"/>
        <v>0</v>
      </c>
      <c r="P14" s="84">
        <f t="shared" si="1"/>
        <v>0</v>
      </c>
      <c r="Q14" s="85"/>
      <c r="R14" s="86"/>
    </row>
    <row r="15" spans="1:20" ht="15.75" customHeight="1" x14ac:dyDescent="0.2">
      <c r="A15" s="87" t="s">
        <v>28</v>
      </c>
      <c r="B15" s="88">
        <f>SUMIF('Grech S. (Ghawdex)'!$D$23:$D$43,A15,'Grech S. (Ghawdex)'!$S$23:$S$43)</f>
        <v>0</v>
      </c>
      <c r="C15" s="88">
        <f>SUMIF('Sultana B. (Ghawdex)'!$D$23:$D$43,A15,'Sultana B. (Ghawdex)'!$S$23:$S$43)</f>
        <v>0</v>
      </c>
      <c r="D15" s="88">
        <f>SUMIF('Mifsud J (Ghawdex)'!$D$23:$D$43,A15,'Mifsud J (Ghawdex)'!$S$23:$S$43)</f>
        <v>23</v>
      </c>
      <c r="E15" s="88">
        <f>SUMIF('Camilleri N. (Ghawdex)'!$D$23:$D$43,A15,'Camilleri N. (Ghawdex)'!$S$23:$S$43)</f>
        <v>0</v>
      </c>
      <c r="F15" s="82">
        <f>SUMIF('Vella M. (Ghawdex)'!$D$19:$D$39,A15,'Vella M. (Ghawdex)'!$S$19:$S$39)</f>
        <v>0</v>
      </c>
      <c r="G15" s="88">
        <f>SUMIF('Frendo Dimech D. (Ghawdex)'!$D$23:$D$43,A15,'Frendo Dimech D. (Ghawdex)'!$S$23:$S$43)</f>
        <v>0</v>
      </c>
      <c r="H15" s="88">
        <f>SUMIF('Galea C. (Ghawdex)'!$D$19:$D$39,A15,'Galea C. (Ghawdex)'!$S$19:$S$39)</f>
        <v>0</v>
      </c>
      <c r="I15" s="88"/>
      <c r="J15" s="88"/>
      <c r="K15" s="88"/>
      <c r="L15" s="88"/>
      <c r="M15" s="88"/>
      <c r="N15" s="88"/>
      <c r="O15" s="89">
        <f t="shared" si="0"/>
        <v>23</v>
      </c>
      <c r="P15" s="90">
        <f t="shared" si="1"/>
        <v>4.852320675105485E-2</v>
      </c>
      <c r="Q15" s="91">
        <f>SUM(O13:O15)</f>
        <v>23</v>
      </c>
      <c r="R15" s="92">
        <f>Q15/$O$31</f>
        <v>4.852320675105485E-2</v>
      </c>
    </row>
    <row r="16" spans="1:20" ht="15.75" customHeight="1" x14ac:dyDescent="0.2">
      <c r="A16" s="75" t="s">
        <v>7</v>
      </c>
      <c r="B16" s="76">
        <f>SUMIF('Grech S. (Ghawdex)'!$D$23:$D$43,A16,'Grech S. (Ghawdex)'!$S$23:$S$43)</f>
        <v>0</v>
      </c>
      <c r="C16" s="76">
        <f>SUMIF('Sultana B. (Ghawdex)'!$D$23:$D$43,A16,'Sultana B. (Ghawdex)'!$S$23:$S$43)</f>
        <v>0</v>
      </c>
      <c r="D16" s="76">
        <f>SUMIF('Mifsud J (Ghawdex)'!$D$23:$D$43,A16,'Mifsud J (Ghawdex)'!$S$23:$S$43)</f>
        <v>0</v>
      </c>
      <c r="E16" s="76">
        <f>SUMIF('Camilleri N. (Ghawdex)'!$D$23:$D$43,A16,'Camilleri N. (Ghawdex)'!$S$23:$S$43)</f>
        <v>0</v>
      </c>
      <c r="F16" s="76">
        <f>SUMIF('Vella M. (Ghawdex)'!$D$19:$D$39,A16,'Vella M. (Ghawdex)'!$S$19:$S$39)</f>
        <v>0</v>
      </c>
      <c r="G16" s="76">
        <f>SUMIF('Frendo Dimech D. (Ghawdex)'!$D$23:$D$43,A16,'Frendo Dimech D. (Ghawdex)'!$S$23:$S$43)</f>
        <v>0</v>
      </c>
      <c r="H16" s="76">
        <f>SUMIF('Galea C. (Ghawdex)'!$D$19:$D$39,A16,'Galea C. (Ghawdex)'!$S$19:$S$39)</f>
        <v>0</v>
      </c>
      <c r="I16" s="76"/>
      <c r="J16" s="76"/>
      <c r="K16" s="76"/>
      <c r="L16" s="76"/>
      <c r="M16" s="76"/>
      <c r="N16" s="76"/>
      <c r="O16" s="77">
        <f t="shared" si="0"/>
        <v>0</v>
      </c>
      <c r="P16" s="78">
        <f t="shared" si="1"/>
        <v>0</v>
      </c>
      <c r="Q16" s="79"/>
      <c r="R16" s="80"/>
    </row>
    <row r="17" spans="1:18" ht="15.75" customHeight="1" x14ac:dyDescent="0.2">
      <c r="A17" s="81" t="s">
        <v>29</v>
      </c>
      <c r="B17" s="82">
        <f>SUMIF('Grech S. (Ghawdex)'!$D$23:$D$43,A17,'Grech S. (Ghawdex)'!$S$23:$S$43)</f>
        <v>0</v>
      </c>
      <c r="C17" s="82">
        <f>SUMIF('Sultana B. (Ghawdex)'!$D$23:$D$43,A17,'Sultana B. (Ghawdex)'!$S$23:$S$43)</f>
        <v>0</v>
      </c>
      <c r="D17" s="82">
        <f>SUMIF('Mifsud J (Ghawdex)'!$D$23:$D$43,A17,'Mifsud J (Ghawdex)'!$S$23:$S$43)</f>
        <v>2</v>
      </c>
      <c r="E17" s="82">
        <f>SUMIF('Camilleri N. (Ghawdex)'!$D$23:$D$43,A17,'Camilleri N. (Ghawdex)'!$S$23:$S$43)</f>
        <v>0</v>
      </c>
      <c r="F17" s="82">
        <f>SUMIF('Vella M. (Ghawdex)'!$D$19:$D$39,A17,'Vella M. (Ghawdex)'!$S$19:$S$39)</f>
        <v>0</v>
      </c>
      <c r="G17" s="82">
        <f>SUMIF('Frendo Dimech D. (Ghawdex)'!$D$23:$D$43,A17,'Frendo Dimech D. (Ghawdex)'!$S$23:$S$43)</f>
        <v>0</v>
      </c>
      <c r="H17" s="82">
        <f>SUMIF('Galea C. (Ghawdex)'!$D$19:$D$39,A17,'Galea C. (Ghawdex)'!$S$19:$S$39)</f>
        <v>0</v>
      </c>
      <c r="I17" s="82"/>
      <c r="J17" s="82"/>
      <c r="K17" s="82"/>
      <c r="L17" s="82"/>
      <c r="M17" s="82"/>
      <c r="N17" s="82"/>
      <c r="O17" s="83">
        <f t="shared" si="0"/>
        <v>2</v>
      </c>
      <c r="P17" s="84">
        <f t="shared" si="1"/>
        <v>4.2194092827004216E-3</v>
      </c>
      <c r="Q17" s="85"/>
      <c r="R17" s="86"/>
    </row>
    <row r="18" spans="1:18" ht="15.75" customHeight="1" x14ac:dyDescent="0.2">
      <c r="A18" s="81" t="s">
        <v>30</v>
      </c>
      <c r="B18" s="82">
        <f>SUMIF('Grech S. (Ghawdex)'!$D$23:$D$43,A18,'Grech S. (Ghawdex)'!$S$23:$S$43)</f>
        <v>0</v>
      </c>
      <c r="C18" s="82">
        <f>SUMIF('Sultana B. (Ghawdex)'!$D$23:$D$43,A18,'Sultana B. (Ghawdex)'!$S$23:$S$43)</f>
        <v>0</v>
      </c>
      <c r="D18" s="82">
        <f>SUMIF('Mifsud J (Ghawdex)'!$D$23:$D$43,A18,'Mifsud J (Ghawdex)'!$S$23:$S$43)</f>
        <v>0</v>
      </c>
      <c r="E18" s="82">
        <f>SUMIF('Camilleri N. (Ghawdex)'!$D$23:$D$43,A18,'Camilleri N. (Ghawdex)'!$S$23:$S$43)</f>
        <v>0</v>
      </c>
      <c r="F18" s="82">
        <f>SUMIF('Vella M. (Ghawdex)'!$D$19:$D$39,A18,'Vella M. (Ghawdex)'!$S$19:$S$39)</f>
        <v>0</v>
      </c>
      <c r="G18" s="82">
        <f>SUMIF('Frendo Dimech D. (Ghawdex)'!$D$23:$D$43,A18,'Frendo Dimech D. (Ghawdex)'!$S$23:$S$43)</f>
        <v>0</v>
      </c>
      <c r="H18" s="82">
        <f>SUMIF('Galea C. (Ghawdex)'!$D$19:$D$39,A18,'Galea C. (Ghawdex)'!$S$19:$S$39)</f>
        <v>0</v>
      </c>
      <c r="I18" s="82"/>
      <c r="J18" s="82"/>
      <c r="K18" s="82"/>
      <c r="L18" s="82"/>
      <c r="M18" s="82"/>
      <c r="N18" s="82"/>
      <c r="O18" s="83">
        <f t="shared" si="0"/>
        <v>0</v>
      </c>
      <c r="P18" s="84">
        <f t="shared" si="1"/>
        <v>0</v>
      </c>
      <c r="Q18" s="85"/>
      <c r="R18" s="86"/>
    </row>
    <row r="19" spans="1:18" ht="15.75" customHeight="1" x14ac:dyDescent="0.2">
      <c r="A19" s="81" t="s">
        <v>31</v>
      </c>
      <c r="B19" s="82">
        <f>SUMIF('Grech S. (Ghawdex)'!$D$23:$D$43,A19,'Grech S. (Ghawdex)'!$S$23:$S$43)</f>
        <v>0</v>
      </c>
      <c r="C19" s="82">
        <f>SUMIF('Sultana B. (Ghawdex)'!$D$23:$D$43,A19,'Sultana B. (Ghawdex)'!$S$23:$S$43)</f>
        <v>0</v>
      </c>
      <c r="D19" s="82">
        <f>SUMIF('Mifsud J (Ghawdex)'!$D$23:$D$43,A19,'Mifsud J (Ghawdex)'!$S$23:$S$43)</f>
        <v>2</v>
      </c>
      <c r="E19" s="82">
        <f>SUMIF('Camilleri N. (Ghawdex)'!$D$23:$D$43,A19,'Camilleri N. (Ghawdex)'!$S$23:$S$43)</f>
        <v>0</v>
      </c>
      <c r="F19" s="82">
        <f>SUMIF('Vella M. (Ghawdex)'!$D$19:$D$39,A19,'Vella M. (Ghawdex)'!$S$19:$S$39)</f>
        <v>0</v>
      </c>
      <c r="G19" s="82">
        <f>SUMIF('Frendo Dimech D. (Ghawdex)'!$D$23:$D$43,A19,'Frendo Dimech D. (Ghawdex)'!$S$23:$S$43)</f>
        <v>0</v>
      </c>
      <c r="H19" s="82">
        <f>SUMIF('Galea C. (Ghawdex)'!$D$19:$D$39,A19,'Galea C. (Ghawdex)'!$S$19:$S$39)</f>
        <v>0</v>
      </c>
      <c r="I19" s="82"/>
      <c r="J19" s="82"/>
      <c r="K19" s="82"/>
      <c r="L19" s="82"/>
      <c r="M19" s="82"/>
      <c r="N19" s="82"/>
      <c r="O19" s="83">
        <f t="shared" si="0"/>
        <v>2</v>
      </c>
      <c r="P19" s="84">
        <f t="shared" si="1"/>
        <v>4.2194092827004216E-3</v>
      </c>
      <c r="Q19" s="85"/>
      <c r="R19" s="86"/>
    </row>
    <row r="20" spans="1:18" ht="15.75" customHeight="1" x14ac:dyDescent="0.2">
      <c r="A20" s="87" t="s">
        <v>32</v>
      </c>
      <c r="B20" s="88">
        <f>SUMIF('Grech S. (Ghawdex)'!$D$23:$D$43,A20,'Grech S. (Ghawdex)'!$S$23:$S$43)</f>
        <v>0</v>
      </c>
      <c r="C20" s="88">
        <f>SUMIF('Sultana B. (Ghawdex)'!$D$23:$D$43,A20,'Sultana B. (Ghawdex)'!$S$23:$S$43)</f>
        <v>0</v>
      </c>
      <c r="D20" s="88">
        <f>SUMIF('Mifsud J (Ghawdex)'!$D$23:$D$43,A20,'Mifsud J (Ghawdex)'!$S$23:$S$43)</f>
        <v>0</v>
      </c>
      <c r="E20" s="88">
        <f>SUMIF('Camilleri N. (Ghawdex)'!$D$23:$D$43,A20,'Camilleri N. (Ghawdex)'!$S$23:$S$43)</f>
        <v>0</v>
      </c>
      <c r="F20" s="82">
        <f>SUMIF('Vella M. (Ghawdex)'!$D$19:$D$39,A20,'Vella M. (Ghawdex)'!$S$19:$S$39)</f>
        <v>0</v>
      </c>
      <c r="G20" s="88">
        <f>SUMIF('Frendo Dimech D. (Ghawdex)'!$D$23:$D$43,A20,'Frendo Dimech D. (Ghawdex)'!$S$23:$S$43)</f>
        <v>0</v>
      </c>
      <c r="H20" s="82">
        <f>SUMIF('Galea C. (Ghawdex)'!$D$19:$D$39,A20,'Galea C. (Ghawdex)'!$S$19:$S$39)</f>
        <v>0</v>
      </c>
      <c r="I20" s="88"/>
      <c r="J20" s="88"/>
      <c r="K20" s="88"/>
      <c r="L20" s="88"/>
      <c r="M20" s="88"/>
      <c r="N20" s="88"/>
      <c r="O20" s="89">
        <f t="shared" si="0"/>
        <v>0</v>
      </c>
      <c r="P20" s="90">
        <f t="shared" si="1"/>
        <v>0</v>
      </c>
      <c r="Q20" s="91">
        <f>SUM(O16:O20)</f>
        <v>4</v>
      </c>
      <c r="R20" s="92">
        <f>Q20/$O$31</f>
        <v>8.4388185654008432E-3</v>
      </c>
    </row>
    <row r="21" spans="1:18" ht="15.75" customHeight="1" x14ac:dyDescent="0.2">
      <c r="A21" s="75" t="s">
        <v>33</v>
      </c>
      <c r="B21" s="76">
        <f>SUMIF('Grech S. (Ghawdex)'!$D$23:$D$43,A21,'Grech S. (Ghawdex)'!$S$23:$S$43)</f>
        <v>0</v>
      </c>
      <c r="C21" s="76">
        <f>SUMIF('Sultana B. (Ghawdex)'!$D$23:$D$43,A21,'Sultana B. (Ghawdex)'!$S$23:$S$43)</f>
        <v>0</v>
      </c>
      <c r="D21" s="76">
        <f>SUMIF('Mifsud J (Ghawdex)'!$D$23:$D$43,A21,'Mifsud J (Ghawdex)'!$S$23:$S$43)</f>
        <v>17</v>
      </c>
      <c r="E21" s="76">
        <f>SUMIF('Camilleri N. (Ghawdex)'!$D$23:$D$43,A21,'Camilleri N. (Ghawdex)'!$S$23:$S$43)</f>
        <v>0</v>
      </c>
      <c r="F21" s="76">
        <f>SUMIF('Vella M. (Ghawdex)'!$D$19:$D$39,A21,'Vella M. (Ghawdex)'!$S$19:$S$39)</f>
        <v>0</v>
      </c>
      <c r="G21" s="76">
        <f>SUMIF('Frendo Dimech D. (Ghawdex)'!$D$23:$D$43,A21,'Frendo Dimech D. (Ghawdex)'!$S$23:$S$43)</f>
        <v>0</v>
      </c>
      <c r="H21" s="76">
        <f>SUMIF('Galea C. (Ghawdex)'!$D$19:$D$39,A21,'Galea C. (Ghawdex)'!$S$19:$S$39)</f>
        <v>0</v>
      </c>
      <c r="I21" s="76"/>
      <c r="J21" s="76"/>
      <c r="K21" s="76"/>
      <c r="L21" s="76"/>
      <c r="M21" s="76"/>
      <c r="N21" s="76"/>
      <c r="O21" s="77">
        <f t="shared" si="0"/>
        <v>17</v>
      </c>
      <c r="P21" s="78">
        <f t="shared" si="1"/>
        <v>3.5864978902953586E-2</v>
      </c>
      <c r="Q21" s="79"/>
      <c r="R21" s="80"/>
    </row>
    <row r="22" spans="1:18" ht="15.75" customHeight="1" x14ac:dyDescent="0.2">
      <c r="A22" s="87" t="s">
        <v>34</v>
      </c>
      <c r="B22" s="88">
        <f>SUMIF('Grech S. (Ghawdex)'!$D$23:$D$43,A22,'Grech S. (Ghawdex)'!$S$23:$S$43)</f>
        <v>0</v>
      </c>
      <c r="C22" s="88">
        <f>SUMIF('Sultana B. (Ghawdex)'!$D$23:$D$43,A22,'Sultana B. (Ghawdex)'!$S$23:$S$43)</f>
        <v>0</v>
      </c>
      <c r="D22" s="88">
        <f>SUMIF('Mifsud J (Ghawdex)'!$D$23:$D$43,A22,'Mifsud J (Ghawdex)'!$S$23:$S$43)</f>
        <v>0</v>
      </c>
      <c r="E22" s="88">
        <f>SUMIF('Camilleri N. (Ghawdex)'!$D$23:$D$43,A22,'Camilleri N. (Ghawdex)'!$S$23:$S$43)</f>
        <v>0</v>
      </c>
      <c r="F22" s="88">
        <f>SUMIF('Vella M. (Ghawdex)'!$D$19:$D$39,A22,'Vella M. (Ghawdex)'!$S$19:$S$39)</f>
        <v>0</v>
      </c>
      <c r="G22" s="88">
        <f>SUMIF('Frendo Dimech D. (Ghawdex)'!$D$23:$D$43,A22,'Frendo Dimech D. (Ghawdex)'!$S$23:$S$43)</f>
        <v>0</v>
      </c>
      <c r="H22" s="82">
        <f>SUMIF('Galea C. (Ghawdex)'!$D$19:$D$39,A22,'Galea C. (Ghawdex)'!$S$19:$S$39)</f>
        <v>0</v>
      </c>
      <c r="I22" s="88"/>
      <c r="J22" s="88"/>
      <c r="K22" s="88"/>
      <c r="L22" s="88"/>
      <c r="M22" s="88"/>
      <c r="N22" s="88"/>
      <c r="O22" s="89">
        <f t="shared" si="0"/>
        <v>0</v>
      </c>
      <c r="P22" s="90">
        <f t="shared" si="1"/>
        <v>0</v>
      </c>
      <c r="Q22" s="91">
        <f>SUM(O21:O22)</f>
        <v>17</v>
      </c>
      <c r="R22" s="92">
        <f t="shared" ref="R22:R30" si="2">Q22/$O$31</f>
        <v>3.5864978902953586E-2</v>
      </c>
    </row>
    <row r="23" spans="1:18" ht="15.75" customHeight="1" x14ac:dyDescent="0.2">
      <c r="A23" s="75" t="s">
        <v>14</v>
      </c>
      <c r="B23" s="76">
        <f>SUMIF('Grech S. (Ghawdex)'!$D$23:$D$43,A23,'Grech S. (Ghawdex)'!$S$23:$S$43)</f>
        <v>0</v>
      </c>
      <c r="C23" s="76">
        <f>SUMIF('Sultana B. (Ghawdex)'!$D$23:$D$43,A23,'Sultana B. (Ghawdex)'!$S$23:$S$43)</f>
        <v>0</v>
      </c>
      <c r="D23" s="76">
        <f>SUMIF('Mifsud J (Ghawdex)'!$D$23:$D$43,A23,'Mifsud J (Ghawdex)'!$S$23:$S$43)</f>
        <v>59</v>
      </c>
      <c r="E23" s="76">
        <f>SUMIF('Camilleri N. (Ghawdex)'!$D$23:$D$43,A23,'Camilleri N. (Ghawdex)'!$S$23:$S$43)</f>
        <v>0</v>
      </c>
      <c r="F23" s="82">
        <f>SUMIF('Vella M. (Ghawdex)'!$D$19:$D$39,A23,'Vella M. (Ghawdex)'!$S$19:$S$39)</f>
        <v>0</v>
      </c>
      <c r="G23" s="76">
        <f>SUMIF('Frendo Dimech D. (Ghawdex)'!$D$23:$D$43,A23,'Frendo Dimech D. (Ghawdex)'!$S$23:$S$43)</f>
        <v>0</v>
      </c>
      <c r="H23" s="76">
        <f>SUMIF('Galea C. (Ghawdex)'!$D$19:$D$39,A23,'Galea C. (Ghawdex)'!$S$19:$S$39)</f>
        <v>0</v>
      </c>
      <c r="I23" s="76"/>
      <c r="J23" s="76"/>
      <c r="K23" s="76"/>
      <c r="L23" s="76"/>
      <c r="M23" s="76"/>
      <c r="N23" s="76"/>
      <c r="O23" s="77">
        <f t="shared" si="0"/>
        <v>59</v>
      </c>
      <c r="P23" s="93">
        <f t="shared" si="1"/>
        <v>0.12447257383966245</v>
      </c>
      <c r="Q23" s="94">
        <f t="shared" ref="Q23:Q30" si="3">SUM(O23)</f>
        <v>59</v>
      </c>
      <c r="R23" s="95">
        <f t="shared" si="2"/>
        <v>0.12447257383966245</v>
      </c>
    </row>
    <row r="24" spans="1:18" ht="15.75" customHeight="1" x14ac:dyDescent="0.2">
      <c r="A24" s="75" t="s">
        <v>49</v>
      </c>
      <c r="B24" s="76">
        <f>SUMIF('Grech S. (Ghawdex)'!$D$23:$D$43,A24,'Grech S. (Ghawdex)'!$S$23:$S$43)</f>
        <v>0</v>
      </c>
      <c r="C24" s="76">
        <f>SUMIF('Sultana B. (Ghawdex)'!$D$23:$D$43,A24,'Sultana B. (Ghawdex)'!$S$23:$S$43)</f>
        <v>0</v>
      </c>
      <c r="D24" s="76">
        <f>SUMIF('Mifsud J (Ghawdex)'!$D$23:$D$43,A24,'Mifsud J (Ghawdex)'!$S$23:$S$43)</f>
        <v>0</v>
      </c>
      <c r="E24" s="76">
        <f>SUMIF('Camilleri N. (Ghawdex)'!$D$23:$D$43,A24,'Camilleri N. (Ghawdex)'!$S$23:$S$43)</f>
        <v>0</v>
      </c>
      <c r="F24" s="76">
        <f>SUMIF('Vella M. (Ghawdex)'!$D$19:$D$39,A24,'Vella M. (Ghawdex)'!$S$19:$S$39)</f>
        <v>0</v>
      </c>
      <c r="G24" s="76">
        <f>SUMIF('Frendo Dimech D. (Ghawdex)'!$D$23:$D$43,A24,'Frendo Dimech D. (Ghawdex)'!$S$23:$S$43)</f>
        <v>0</v>
      </c>
      <c r="H24" s="76">
        <f>SUMIF('Galea C. (Ghawdex)'!$D$19:$D$39,A24,'Galea C. (Ghawdex)'!$S$19:$S$39)</f>
        <v>0</v>
      </c>
      <c r="I24" s="76"/>
      <c r="J24" s="76"/>
      <c r="K24" s="76"/>
      <c r="L24" s="76"/>
      <c r="M24" s="76"/>
      <c r="N24" s="76"/>
      <c r="O24" s="77">
        <f t="shared" si="0"/>
        <v>0</v>
      </c>
      <c r="P24" s="93">
        <f t="shared" si="1"/>
        <v>0</v>
      </c>
      <c r="Q24" s="94">
        <f t="shared" si="3"/>
        <v>0</v>
      </c>
      <c r="R24" s="95">
        <f t="shared" si="2"/>
        <v>0</v>
      </c>
    </row>
    <row r="25" spans="1:18" ht="15.75" customHeight="1" x14ac:dyDescent="0.2">
      <c r="A25" s="75" t="s">
        <v>50</v>
      </c>
      <c r="B25" s="76">
        <f>SUMIF('Grech S. (Ghawdex)'!$D$23:$D$43,A25,'Grech S. (Ghawdex)'!$S$23:$S$43)</f>
        <v>0</v>
      </c>
      <c r="C25" s="76">
        <f>SUMIF('Sultana B. (Ghawdex)'!$D$23:$D$43,A25,'Sultana B. (Ghawdex)'!$S$23:$S$43)</f>
        <v>0</v>
      </c>
      <c r="D25" s="76">
        <f>SUMIF('Mifsud J (Ghawdex)'!$D$23:$D$43,A25,'Mifsud J (Ghawdex)'!$S$23:$S$43)</f>
        <v>0</v>
      </c>
      <c r="E25" s="76">
        <f>SUMIF('Camilleri N. (Ghawdex)'!$D$23:$D$43,A25,'Camilleri N. (Ghawdex)'!$S$23:$S$43)</f>
        <v>0</v>
      </c>
      <c r="F25" s="76">
        <f>SUMIF('Vella M. (Ghawdex)'!$D$19:$D$39,A25,'Vella M. (Ghawdex)'!$S$19:$S$39)</f>
        <v>0</v>
      </c>
      <c r="G25" s="76">
        <f>SUMIF('Frendo Dimech D. (Ghawdex)'!$D$23:$D$43,A25,'Frendo Dimech D. (Ghawdex)'!$S$23:$S$43)</f>
        <v>0</v>
      </c>
      <c r="H25" s="76">
        <f>SUMIF('Galea C. (Ghawdex)'!$D$19:$D$39,A25,'Galea C. (Ghawdex)'!$S$19:$S$39)</f>
        <v>0</v>
      </c>
      <c r="I25" s="76"/>
      <c r="J25" s="76"/>
      <c r="K25" s="76"/>
      <c r="L25" s="76"/>
      <c r="M25" s="76"/>
      <c r="N25" s="76"/>
      <c r="O25" s="77">
        <f t="shared" si="0"/>
        <v>0</v>
      </c>
      <c r="P25" s="93">
        <f t="shared" si="1"/>
        <v>0</v>
      </c>
      <c r="Q25" s="94">
        <f t="shared" si="3"/>
        <v>0</v>
      </c>
      <c r="R25" s="95">
        <f t="shared" si="2"/>
        <v>0</v>
      </c>
    </row>
    <row r="26" spans="1:18" ht="15.75" customHeight="1" x14ac:dyDescent="0.2">
      <c r="A26" s="75" t="s">
        <v>51</v>
      </c>
      <c r="B26" s="76">
        <f>SUMIF('Grech S. (Ghawdex)'!$D$23:$D$43,A26,'Grech S. (Ghawdex)'!$S$23:$S$43)</f>
        <v>0</v>
      </c>
      <c r="C26" s="76">
        <f>SUMIF('Sultana B. (Ghawdex)'!$D$23:$D$43,A26,'Sultana B. (Ghawdex)'!$S$23:$S$43)</f>
        <v>0</v>
      </c>
      <c r="D26" s="76">
        <f>SUMIF('Mifsud J (Ghawdex)'!$D$23:$D$43,A26,'Mifsud J (Ghawdex)'!$S$23:$S$43)</f>
        <v>0</v>
      </c>
      <c r="E26" s="76">
        <f>SUMIF('Camilleri N. (Ghawdex)'!$D$23:$D$43,A26,'Camilleri N. (Ghawdex)'!$S$23:$S$43)</f>
        <v>0</v>
      </c>
      <c r="F26" s="76">
        <f>SUMIF('Vella M. (Ghawdex)'!$D$19:$D$39,A26,'Vella M. (Ghawdex)'!$S$19:$S$39)</f>
        <v>0</v>
      </c>
      <c r="G26" s="76">
        <f>SUMIF('Frendo Dimech D. (Ghawdex)'!$D$23:$D$43,A26,'Frendo Dimech D. (Ghawdex)'!$S$23:$S$43)</f>
        <v>0</v>
      </c>
      <c r="H26" s="76">
        <f>SUMIF('Galea C. (Ghawdex)'!$D$19:$D$39,A26,'Galea C. (Ghawdex)'!$S$19:$S$39)</f>
        <v>0</v>
      </c>
      <c r="I26" s="76"/>
      <c r="J26" s="76"/>
      <c r="K26" s="76"/>
      <c r="L26" s="76"/>
      <c r="M26" s="76"/>
      <c r="N26" s="76"/>
      <c r="O26" s="77">
        <f t="shared" si="0"/>
        <v>0</v>
      </c>
      <c r="P26" s="93">
        <f>O26/$O$31</f>
        <v>0</v>
      </c>
      <c r="Q26" s="94">
        <f t="shared" si="3"/>
        <v>0</v>
      </c>
      <c r="R26" s="95">
        <f t="shared" si="2"/>
        <v>0</v>
      </c>
    </row>
    <row r="27" spans="1:18" ht="15.75" customHeight="1" x14ac:dyDescent="0.2">
      <c r="A27" s="108" t="s">
        <v>102</v>
      </c>
      <c r="B27" s="76">
        <f>SUMIF('Grech S. (Ghawdex)'!$D$23:$D$43,A27,'Grech S. (Ghawdex)'!$S$23:$S$43)</f>
        <v>0</v>
      </c>
      <c r="C27" s="76">
        <f>SUMIF('Sultana B. (Ghawdex)'!$D$23:$D$43,A27,'Sultana B. (Ghawdex)'!$S$23:$S$43)</f>
        <v>0</v>
      </c>
      <c r="D27" s="76">
        <f>SUMIF('Mifsud J (Ghawdex)'!$D$23:$D$43,A27,'Mifsud J (Ghawdex)'!$S$23:$S$43)</f>
        <v>0</v>
      </c>
      <c r="E27" s="76">
        <f>SUMIF('Camilleri N. (Ghawdex)'!$D$23:$D$43,A27,'Camilleri N. (Ghawdex)'!$S$23:$S$43)</f>
        <v>0</v>
      </c>
      <c r="F27" s="76">
        <f>SUMIF('Vella M. (Ghawdex)'!$D$19:$D$39,A27,'Vella M. (Ghawdex)'!$S$19:$S$39)</f>
        <v>0</v>
      </c>
      <c r="G27" s="76">
        <f>SUMIF('Frendo Dimech D. (Ghawdex)'!$D$23:$D$43,A27,'Frendo Dimech D. (Ghawdex)'!$S$23:$S$43)</f>
        <v>0</v>
      </c>
      <c r="H27" s="76">
        <f>SUMIF('Galea C. (Ghawdex)'!$D$19:$D$39,A27,'Galea C. (Ghawdex)'!$S$19:$S$39)</f>
        <v>0</v>
      </c>
      <c r="I27" s="76"/>
      <c r="J27" s="76"/>
      <c r="K27" s="76"/>
      <c r="L27" s="76"/>
      <c r="M27" s="76"/>
      <c r="N27" s="76"/>
      <c r="O27" s="77">
        <f t="shared" si="0"/>
        <v>0</v>
      </c>
      <c r="P27" s="93">
        <f>O27/$O$31</f>
        <v>0</v>
      </c>
      <c r="Q27" s="94">
        <f t="shared" si="3"/>
        <v>0</v>
      </c>
      <c r="R27" s="95">
        <f t="shared" si="2"/>
        <v>0</v>
      </c>
    </row>
    <row r="28" spans="1:18" ht="15.75" customHeight="1" x14ac:dyDescent="0.2">
      <c r="A28" s="108" t="s">
        <v>103</v>
      </c>
      <c r="B28" s="76">
        <f>SUMIF('Grech S. (Ghawdex)'!$D$23:$D$43,A28,'Grech S. (Ghawdex)'!$S$23:$S$43)</f>
        <v>0</v>
      </c>
      <c r="C28" s="76">
        <f>SUMIF('Sultana B. (Ghawdex)'!$D$23:$D$43,A28,'Sultana B. (Ghawdex)'!$S$23:$S$43)</f>
        <v>0</v>
      </c>
      <c r="D28" s="76">
        <f>SUMIF('Mifsud J (Ghawdex)'!$D$23:$D$43,A28,'Mifsud J (Ghawdex)'!$S$23:$S$43)</f>
        <v>0</v>
      </c>
      <c r="E28" s="76">
        <f>SUMIF('Camilleri N. (Ghawdex)'!$D$23:$D$43,A28,'Camilleri N. (Ghawdex)'!$S$23:$S$43)</f>
        <v>0</v>
      </c>
      <c r="F28" s="76">
        <f>SUMIF('Vella M. (Ghawdex)'!$D$19:$D$39,A28,'Vella M. (Ghawdex)'!$S$19:$S$39)</f>
        <v>0</v>
      </c>
      <c r="G28" s="76">
        <f>SUMIF('Frendo Dimech D. (Ghawdex)'!$D$23:$D$43,A28,'Frendo Dimech D. (Ghawdex)'!$S$23:$S$43)</f>
        <v>0</v>
      </c>
      <c r="H28" s="76">
        <f>SUMIF('Galea C. (Ghawdex)'!$D$19:$D$39,A28,'Galea C. (Ghawdex)'!$S$19:$S$39)</f>
        <v>0</v>
      </c>
      <c r="I28" s="76"/>
      <c r="J28" s="76"/>
      <c r="K28" s="76"/>
      <c r="L28" s="76"/>
      <c r="M28" s="76"/>
      <c r="N28" s="76"/>
      <c r="O28" s="77">
        <f t="shared" si="0"/>
        <v>0</v>
      </c>
      <c r="P28" s="93">
        <f>O28/$O$31</f>
        <v>0</v>
      </c>
      <c r="Q28" s="94">
        <f t="shared" si="3"/>
        <v>0</v>
      </c>
      <c r="R28" s="95">
        <f t="shared" si="2"/>
        <v>0</v>
      </c>
    </row>
    <row r="29" spans="1:18" ht="15.75" customHeight="1" x14ac:dyDescent="0.2">
      <c r="A29" s="108" t="s">
        <v>104</v>
      </c>
      <c r="B29" s="76">
        <f>SUMIF('Grech S. (Ghawdex)'!$D$23:$D$43,A29,'Grech S. (Ghawdex)'!$S$23:$S$43)</f>
        <v>0</v>
      </c>
      <c r="C29" s="76">
        <f>SUMIF('Sultana B. (Ghawdex)'!$D$23:$D$43,A29,'Sultana B. (Ghawdex)'!$S$23:$S$43)</f>
        <v>0</v>
      </c>
      <c r="D29" s="76">
        <f>SUMIF('Mifsud J (Ghawdex)'!$D$23:$D$43,A29,'Mifsud J (Ghawdex)'!$S$23:$S$43)</f>
        <v>0</v>
      </c>
      <c r="E29" s="76">
        <f>SUMIF('Camilleri N. (Ghawdex)'!$D$23:$D$43,A29,'Camilleri N. (Ghawdex)'!$S$23:$S$43)</f>
        <v>0</v>
      </c>
      <c r="F29" s="76">
        <f>SUMIF('Vella M. (Ghawdex)'!$D$19:$D$39,A29,'Vella M. (Ghawdex)'!$S$19:$S$39)</f>
        <v>0</v>
      </c>
      <c r="G29" s="76">
        <f>SUMIF('Frendo Dimech D. (Ghawdex)'!$D$23:$D$43,A29,'Frendo Dimech D. (Ghawdex)'!$S$23:$S$43)</f>
        <v>0</v>
      </c>
      <c r="H29" s="76">
        <f>SUMIF('Galea C. (Ghawdex)'!$D$19:$D$39,A29,'Galea C. (Ghawdex)'!$S$19:$S$39)</f>
        <v>0</v>
      </c>
      <c r="I29" s="76"/>
      <c r="J29" s="76"/>
      <c r="K29" s="76"/>
      <c r="L29" s="76"/>
      <c r="M29" s="76"/>
      <c r="N29" s="76"/>
      <c r="O29" s="77">
        <f t="shared" si="0"/>
        <v>0</v>
      </c>
      <c r="P29" s="93">
        <f>O29/$O$31</f>
        <v>0</v>
      </c>
      <c r="Q29" s="94">
        <f t="shared" si="3"/>
        <v>0</v>
      </c>
      <c r="R29" s="95">
        <f t="shared" si="2"/>
        <v>0</v>
      </c>
    </row>
    <row r="30" spans="1:18" ht="15.75" customHeight="1" thickBot="1" x14ac:dyDescent="0.25">
      <c r="A30" s="109" t="s">
        <v>105</v>
      </c>
      <c r="B30" s="76">
        <f>SUMIF('Grech S. (Ghawdex)'!$D$23:$D$43,A30,'Grech S. (Ghawdex)'!$S$23:$S$43)</f>
        <v>0</v>
      </c>
      <c r="C30" s="76">
        <f>SUMIF('Sultana B. (Ghawdex)'!$D$23:$D$43,A30,'Sultana B. (Ghawdex)'!$S$23:$S$43)</f>
        <v>0</v>
      </c>
      <c r="D30" s="76">
        <f>SUMIF('Mifsud J (Ghawdex)'!$D$23:$D$43,A30,'Mifsud J (Ghawdex)'!$S$23:$S$43)</f>
        <v>0</v>
      </c>
      <c r="E30" s="76">
        <f>SUMIF('Camilleri N. (Ghawdex)'!$D$23:$D$43,A30,'Camilleri N. (Ghawdex)'!$S$23:$S$43)</f>
        <v>0</v>
      </c>
      <c r="F30" s="76">
        <f>SUMIF('Vella M. (Ghawdex)'!$D$19:$D$39,A30,'Vella M. (Ghawdex)'!$S$19:$S$39)</f>
        <v>0</v>
      </c>
      <c r="G30" s="76">
        <f>SUMIF('Frendo Dimech D. (Ghawdex)'!$D$23:$D$43,A30,'Frendo Dimech D. (Ghawdex)'!$S$23:$S$43)</f>
        <v>0</v>
      </c>
      <c r="H30" s="76">
        <f>SUMIF('Galea C. (Ghawdex)'!$D$19:$D$39,A30,'Galea C. (Ghawdex)'!$S$19:$S$39)</f>
        <v>0</v>
      </c>
      <c r="I30" s="76"/>
      <c r="J30" s="76"/>
      <c r="K30" s="76"/>
      <c r="L30" s="76"/>
      <c r="M30" s="76"/>
      <c r="N30" s="76"/>
      <c r="O30" s="77">
        <f t="shared" si="0"/>
        <v>0</v>
      </c>
      <c r="P30" s="93">
        <f>O30/$O$31</f>
        <v>0</v>
      </c>
      <c r="Q30" s="94">
        <f t="shared" si="3"/>
        <v>0</v>
      </c>
      <c r="R30" s="95">
        <f t="shared" si="2"/>
        <v>0</v>
      </c>
    </row>
    <row r="31" spans="1:18" ht="13.5" customHeight="1" thickBot="1" x14ac:dyDescent="0.25">
      <c r="A31" s="96" t="s">
        <v>15</v>
      </c>
      <c r="B31" s="97">
        <f t="shared" ref="B31:G31" si="4">SUM(B10:B30)</f>
        <v>14</v>
      </c>
      <c r="C31" s="97">
        <f t="shared" si="4"/>
        <v>156</v>
      </c>
      <c r="D31" s="97">
        <f t="shared" si="4"/>
        <v>141</v>
      </c>
      <c r="E31" s="97">
        <f t="shared" si="4"/>
        <v>0</v>
      </c>
      <c r="F31" s="97">
        <f t="shared" si="4"/>
        <v>157</v>
      </c>
      <c r="G31" s="97">
        <f t="shared" si="4"/>
        <v>4</v>
      </c>
      <c r="H31" s="97">
        <f t="shared" ref="H31:N31" si="5">SUM(H10:H26)</f>
        <v>2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112">
        <f>SUM(O10:O30)</f>
        <v>474</v>
      </c>
      <c r="P31" s="9"/>
      <c r="Q31" s="8"/>
      <c r="R31" s="10"/>
    </row>
    <row r="32" spans="1:18" ht="13.5" customHeight="1" thickBot="1" x14ac:dyDescent="0.25">
      <c r="B32" s="110">
        <f>B31/O31</f>
        <v>2.9535864978902954E-2</v>
      </c>
      <c r="C32" s="111">
        <f>C31/O31</f>
        <v>0.32911392405063289</v>
      </c>
      <c r="D32" s="111">
        <f>D31/O31</f>
        <v>0.29746835443037972</v>
      </c>
      <c r="E32" s="111">
        <f>E31/O31</f>
        <v>0</v>
      </c>
      <c r="F32" s="111">
        <f>F31/O31</f>
        <v>0.33122362869198313</v>
      </c>
      <c r="G32" s="111">
        <f>G31/O31</f>
        <v>8.4388185654008432E-3</v>
      </c>
      <c r="H32" s="155">
        <f>H31/O31</f>
        <v>4.2194092827004216E-3</v>
      </c>
      <c r="I32" s="99">
        <f>I31/O31</f>
        <v>0</v>
      </c>
      <c r="J32" s="99">
        <f>J31/O31</f>
        <v>0</v>
      </c>
      <c r="K32" s="99">
        <f>K31/O31</f>
        <v>0</v>
      </c>
      <c r="L32" s="99">
        <f>L31/O31</f>
        <v>0</v>
      </c>
      <c r="M32" s="99">
        <f>M31/O31</f>
        <v>0</v>
      </c>
      <c r="N32" s="100">
        <f>N31/O31</f>
        <v>0</v>
      </c>
      <c r="O32" s="9"/>
      <c r="P32" s="7"/>
      <c r="Q32" s="7"/>
      <c r="R32" s="7"/>
    </row>
    <row r="33" spans="8:8" x14ac:dyDescent="0.2">
      <c r="H33" s="156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7" t="s">
        <v>11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"/>
    <row r="4" spans="2:22" ht="15.75" customHeight="1" x14ac:dyDescent="0.2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12" customHeight="1" x14ac:dyDescent="0.2"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</row>
    <row r="7" spans="2:22" ht="12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t="4.5" customHeight="1" x14ac:dyDescent="0.2"/>
    <row r="9" spans="2:22" ht="12" hidden="1" customHeight="1" x14ac:dyDescent="0.2"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Gunju 2021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8" t="s">
        <v>53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6.75" hidden="1" customHeight="1" x14ac:dyDescent="0.2"/>
    <row r="15" spans="2:22" ht="10.5" customHeight="1" x14ac:dyDescent="0.2">
      <c r="B15" s="180" t="s">
        <v>48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1">
        <v>7</v>
      </c>
      <c r="D37" s="101"/>
      <c r="E37" s="101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6" t="s">
        <v>10</v>
      </c>
      <c r="D51" s="176"/>
      <c r="E51" s="176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2" workbookViewId="0">
      <selection activeCell="M26" sqref="M26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14.1" customHeight="1" x14ac:dyDescent="0.2"/>
    <row r="4" spans="2:22" ht="15.75" customHeight="1" x14ac:dyDescent="0.25">
      <c r="B4" s="177" t="s">
        <v>160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'Mifsud J (Ghawdex)'!I9</f>
        <v>Gunju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8">
        <v>0</v>
      </c>
      <c r="H23" s="119"/>
      <c r="I23" s="120"/>
      <c r="J23" s="119"/>
      <c r="K23" s="120">
        <v>0</v>
      </c>
      <c r="L23" s="119"/>
      <c r="M23" s="120"/>
      <c r="N23" s="119"/>
      <c r="O23" s="120">
        <v>0</v>
      </c>
      <c r="P23" s="119"/>
      <c r="Q23" s="120">
        <v>0</v>
      </c>
      <c r="R23" s="119"/>
      <c r="S23" s="121">
        <f>IF(ISNUMBER(G23),G23,0)+IF(ISNUMBER(I23),I23,0)-IF(ISNUMBER(M23),M23,0)+IF(ISNUMBER(O23),O23,0)-IF(ISNUMBER(Q23),Q23,0)+IF(ISNUMBER(K23),K23,0)</f>
        <v>0</v>
      </c>
      <c r="T23" s="119"/>
      <c r="U23" s="120">
        <v>0</v>
      </c>
      <c r="V23" s="119"/>
      <c r="W23" s="121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8">
        <v>1</v>
      </c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>IF(ISNUMBER(G24),G24,0)+IF(ISNUMBER(I24),I24,0)-IF(ISNUMBER(M24),M24,0)+IF(ISNUMBER(O24),O24,0)-IF(ISNUMBER(Q24),Q24,0)+IF(ISNUMBER(K24),K24,0)</f>
        <v>1</v>
      </c>
      <c r="T24" s="119"/>
      <c r="U24" s="122"/>
      <c r="V24" s="119"/>
      <c r="W24" s="121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8">
        <v>17</v>
      </c>
      <c r="H25" s="119"/>
      <c r="I25" s="122">
        <v>1</v>
      </c>
      <c r="J25" s="119"/>
      <c r="K25" s="122"/>
      <c r="L25" s="119"/>
      <c r="M25" s="122">
        <v>5</v>
      </c>
      <c r="N25" s="119"/>
      <c r="O25" s="122"/>
      <c r="P25" s="119"/>
      <c r="Q25" s="122"/>
      <c r="R25" s="119"/>
      <c r="S25" s="121">
        <f>IF(ISNUMBER(G25),G25,0)+IF(ISNUMBER(I25),I25,0)-IF(ISNUMBER(M25),M25,0)+IF(ISNUMBER(O25),O25,0)-IF(ISNUMBER(Q25),Q25,0)+IF(ISNUMBER(K25),K25,0)</f>
        <v>13</v>
      </c>
      <c r="T25" s="119"/>
      <c r="U25" s="122"/>
      <c r="V25" s="119"/>
      <c r="W25" s="121">
        <f>IF(ISNUMBER(S25),S25,0)-IF(ISNUMBER(U25),U25,0)</f>
        <v>13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ref="S26:S44" si="0">IF(ISNUMBER(G26),G26,0)+IF(ISNUMBER(I26),I26,0)-IF(ISNUMBER(M26),M26,0)+IF(ISNUMBER(O26),O26,0)-IF(ISNUMBER(Q26),Q26,0)+IF(ISNUMBER(K26),K26,0)</f>
        <v>0</v>
      </c>
      <c r="T26" s="119"/>
      <c r="U26" s="122"/>
      <c r="V26" s="119"/>
      <c r="W26" s="121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0"/>
        <v>0</v>
      </c>
      <c r="T27" s="119"/>
      <c r="U27" s="122"/>
      <c r="V27" s="119"/>
      <c r="W27" s="121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>
        <f t="shared" si="0"/>
        <v>0</v>
      </c>
      <c r="T28" s="119"/>
      <c r="U28" s="122"/>
      <c r="V28" s="119"/>
      <c r="W28" s="121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0"/>
        <v>0</v>
      </c>
      <c r="T29" s="119"/>
      <c r="U29" s="122"/>
      <c r="V29" s="119"/>
      <c r="W29" s="121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>
        <f t="shared" si="0"/>
        <v>0</v>
      </c>
      <c r="T30" s="119"/>
      <c r="U30" s="122"/>
      <c r="V30" s="119"/>
      <c r="W30" s="121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0"/>
        <v>0</v>
      </c>
      <c r="T31" s="119"/>
      <c r="U31" s="122"/>
      <c r="V31" s="119"/>
      <c r="W31" s="121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0"/>
        <v>0</v>
      </c>
      <c r="T32" s="119"/>
      <c r="U32" s="122"/>
      <c r="V32" s="119"/>
      <c r="W32" s="121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 t="shared" si="0"/>
        <v>0</v>
      </c>
      <c r="T33" s="119"/>
      <c r="U33" s="122"/>
      <c r="V33" s="119"/>
      <c r="W33" s="121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0"/>
        <v>0</v>
      </c>
      <c r="T34" s="119"/>
      <c r="U34" s="122"/>
      <c r="V34" s="119"/>
      <c r="W34" s="121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0"/>
        <v>0</v>
      </c>
      <c r="T35" s="119"/>
      <c r="U35" s="122"/>
      <c r="V35" s="119"/>
      <c r="W35" s="121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0"/>
        <v>0</v>
      </c>
      <c r="T36" s="119"/>
      <c r="U36" s="122"/>
      <c r="V36" s="119"/>
      <c r="W36" s="121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0"/>
        <v>0</v>
      </c>
      <c r="T37" s="119"/>
      <c r="U37" s="122"/>
      <c r="V37" s="119"/>
      <c r="W37" s="121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>
        <f t="shared" si="0"/>
        <v>0</v>
      </c>
      <c r="T38" s="119"/>
      <c r="U38" s="122"/>
      <c r="V38" s="119"/>
      <c r="W38" s="121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 t="shared" si="0"/>
        <v>0</v>
      </c>
      <c r="T39" s="119"/>
      <c r="U39" s="122"/>
      <c r="V39" s="119"/>
      <c r="W39" s="121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8"/>
      <c r="H40" s="119"/>
      <c r="I40" s="122"/>
      <c r="J40" s="119"/>
      <c r="K40" s="122"/>
      <c r="L40" s="119"/>
      <c r="M40" s="122"/>
      <c r="N40" s="119"/>
      <c r="O40" s="122"/>
      <c r="P40" s="119"/>
      <c r="Q40" s="122"/>
      <c r="R40" s="119"/>
      <c r="S40" s="121">
        <f t="shared" si="0"/>
        <v>0</v>
      </c>
      <c r="T40" s="119"/>
      <c r="U40" s="122"/>
      <c r="V40" s="119"/>
      <c r="W40" s="121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8"/>
      <c r="H41" s="119"/>
      <c r="I41" s="122"/>
      <c r="J41" s="119"/>
      <c r="K41" s="122"/>
      <c r="L41" s="119"/>
      <c r="M41" s="122"/>
      <c r="N41" s="119"/>
      <c r="O41" s="122"/>
      <c r="P41" s="119"/>
      <c r="Q41" s="122"/>
      <c r="R41" s="119"/>
      <c r="S41" s="121">
        <f t="shared" si="0"/>
        <v>0</v>
      </c>
      <c r="T41" s="119"/>
      <c r="U41" s="122"/>
      <c r="V41" s="119"/>
      <c r="W41" s="121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8"/>
      <c r="H42" s="119"/>
      <c r="I42" s="122"/>
      <c r="J42" s="119"/>
      <c r="K42" s="122"/>
      <c r="L42" s="119"/>
      <c r="M42" s="122"/>
      <c r="N42" s="119"/>
      <c r="O42" s="122"/>
      <c r="P42" s="119"/>
      <c r="Q42" s="122"/>
      <c r="R42" s="119"/>
      <c r="S42" s="121">
        <f t="shared" si="0"/>
        <v>0</v>
      </c>
      <c r="T42" s="119"/>
      <c r="U42" s="122"/>
      <c r="V42" s="119"/>
      <c r="W42" s="121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8"/>
      <c r="H43" s="119"/>
      <c r="I43" s="122"/>
      <c r="J43" s="119"/>
      <c r="K43" s="122"/>
      <c r="L43" s="119"/>
      <c r="M43" s="122"/>
      <c r="N43" s="119"/>
      <c r="O43" s="122"/>
      <c r="P43" s="119"/>
      <c r="Q43" s="122"/>
      <c r="R43" s="119"/>
      <c r="S43" s="121">
        <f t="shared" si="0"/>
        <v>0</v>
      </c>
      <c r="T43" s="119"/>
      <c r="U43" s="122"/>
      <c r="V43" s="119"/>
      <c r="W43" s="121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1">
        <f t="shared" si="0"/>
        <v>0</v>
      </c>
      <c r="T44" s="119"/>
      <c r="U44" s="119"/>
      <c r="V44" s="119"/>
      <c r="W44" s="121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3">
        <f>SUM(G23:G43)</f>
        <v>18</v>
      </c>
      <c r="H45" s="121"/>
      <c r="I45" s="123">
        <f>SUM(I22:I43)</f>
        <v>1</v>
      </c>
      <c r="J45" s="121"/>
      <c r="K45" s="123">
        <f>SUM(K23:K43)</f>
        <v>0</v>
      </c>
      <c r="L45" s="121"/>
      <c r="M45" s="123">
        <f>SUM(M22:M43)</f>
        <v>5</v>
      </c>
      <c r="N45" s="121"/>
      <c r="O45" s="123">
        <f>SUM(O22:O43)</f>
        <v>0</v>
      </c>
      <c r="P45" s="121"/>
      <c r="Q45" s="123">
        <f>SUM(Q22:Q43)</f>
        <v>0</v>
      </c>
      <c r="R45" s="121"/>
      <c r="S45" s="123">
        <f>SUM(S22:S43)</f>
        <v>14</v>
      </c>
      <c r="T45" s="121"/>
      <c r="U45" s="123">
        <f>SUM(U22:U43)</f>
        <v>0</v>
      </c>
      <c r="V45" s="121"/>
      <c r="W45" s="123">
        <f>SUM(W22:W43)</f>
        <v>14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4"/>
      <c r="D52" s="185"/>
      <c r="E52" s="185"/>
      <c r="Q52" s="14"/>
      <c r="R52" s="14"/>
      <c r="S52" s="14"/>
      <c r="T52" s="14"/>
      <c r="U52" s="14"/>
      <c r="V52" s="14"/>
      <c r="W52" s="14"/>
    </row>
    <row r="53" spans="3:23" x14ac:dyDescent="0.2">
      <c r="C53" s="176"/>
      <c r="D53" s="176"/>
      <c r="E53" s="176"/>
      <c r="M53" s="5"/>
      <c r="N53" s="28" t="s">
        <v>35</v>
      </c>
      <c r="Q53" s="183" t="s">
        <v>161</v>
      </c>
      <c r="R53" s="176"/>
      <c r="S53" s="176"/>
      <c r="T53" s="176"/>
      <c r="U53" s="176"/>
      <c r="V53" s="176"/>
      <c r="W53" s="176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abSelected="1" topLeftCell="B16" workbookViewId="0">
      <selection activeCell="Z40" sqref="Z40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 t="s">
        <v>151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6" t="str">
        <f>Kriminal!$H$6</f>
        <v>Gunju 2021</v>
      </c>
      <c r="I9" s="126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2" ht="6.75" hidden="1" customHeight="1" x14ac:dyDescent="0.2"/>
    <row r="13" spans="2:22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1</v>
      </c>
      <c r="H23" s="5"/>
      <c r="I23" s="38"/>
      <c r="J23" s="5"/>
      <c r="K23" s="38"/>
      <c r="L23" s="5"/>
      <c r="M23" s="38">
        <v>1</v>
      </c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0</v>
      </c>
      <c r="T23" s="5"/>
      <c r="U23" s="38">
        <v>0</v>
      </c>
      <c r="V23" s="5"/>
      <c r="W23" s="43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16</v>
      </c>
      <c r="H24" s="5"/>
      <c r="I24" s="39">
        <v>1</v>
      </c>
      <c r="J24" s="5"/>
      <c r="K24" s="39"/>
      <c r="L24" s="5">
        <v>0</v>
      </c>
      <c r="M24" s="39">
        <v>2</v>
      </c>
      <c r="N24" s="144">
        <v>0</v>
      </c>
      <c r="O24" s="39"/>
      <c r="P24" s="5"/>
      <c r="Q24" s="39">
        <v>0</v>
      </c>
      <c r="R24" s="5"/>
      <c r="S24" s="43">
        <f t="shared" si="0"/>
        <v>15</v>
      </c>
      <c r="T24" s="5"/>
      <c r="U24" s="39">
        <v>0</v>
      </c>
      <c r="V24" s="5"/>
      <c r="W24" s="43">
        <f>IF(ISNUMBER(S24),S24,0)-IF(ISNUMBER(U24),U24,0)</f>
        <v>15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48">
        <v>148</v>
      </c>
      <c r="H25" s="5"/>
      <c r="I25" s="39"/>
      <c r="J25" s="5"/>
      <c r="K25" s="39"/>
      <c r="L25" s="5"/>
      <c r="M25" s="39">
        <v>7</v>
      </c>
      <c r="N25" s="5"/>
      <c r="O25" s="39"/>
      <c r="P25" s="5"/>
      <c r="Q25" s="39"/>
      <c r="R25" s="5"/>
      <c r="S25" s="43">
        <f t="shared" si="0"/>
        <v>141</v>
      </c>
      <c r="T25" s="5"/>
      <c r="U25" s="39"/>
      <c r="V25" s="5"/>
      <c r="W25" s="43">
        <f>IF(ISNUMBER(S25),S25,0)-IF(ISNUMBER(U25),U25,0)</f>
        <v>141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165</v>
      </c>
      <c r="H45" s="43"/>
      <c r="I45" s="44">
        <f>SUM(I22:I43)</f>
        <v>1</v>
      </c>
      <c r="J45" s="43"/>
      <c r="K45" s="44">
        <f>SUM(K23:K43)</f>
        <v>0</v>
      </c>
      <c r="L45" s="43"/>
      <c r="M45" s="44">
        <f>SUM(M22:M43)</f>
        <v>10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156</v>
      </c>
      <c r="T45" s="43"/>
      <c r="U45" s="44">
        <f>SUM(U22:U43)</f>
        <v>0</v>
      </c>
      <c r="V45" s="43"/>
      <c r="W45" s="44">
        <f>SUM(W22:W43)</f>
        <v>156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4"/>
      <c r="D52" s="184"/>
      <c r="E52" s="184"/>
      <c r="Q52" s="14"/>
      <c r="R52" s="14"/>
      <c r="S52" s="14"/>
      <c r="T52" s="14"/>
      <c r="U52" s="14"/>
      <c r="V52" s="14"/>
      <c r="W52" s="14"/>
    </row>
    <row r="53" spans="3:23" x14ac:dyDescent="0.2">
      <c r="C53" s="176"/>
      <c r="D53" s="176"/>
      <c r="E53" s="176"/>
      <c r="K53" s="143"/>
      <c r="M53" s="5"/>
      <c r="N53" s="28" t="s">
        <v>35</v>
      </c>
      <c r="Q53" s="29"/>
      <c r="S53" s="151" t="s">
        <v>167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2" ht="6" customHeight="1" x14ac:dyDescent="0.2"/>
    <row r="4" spans="2:22" ht="15.75" customHeight="1" x14ac:dyDescent="0.2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2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2" ht="4.5" customHeight="1" x14ac:dyDescent="0.2"/>
    <row r="7" spans="2:22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3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6"/>
      <c r="D53" s="176"/>
      <c r="E53" s="176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2" workbookViewId="0">
      <selection activeCell="G23" sqref="G23:W37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4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82" t="s">
        <v>39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</row>
    <row r="3" spans="2:25" ht="6" customHeight="1" x14ac:dyDescent="0.2"/>
    <row r="4" spans="2:25" ht="15.75" customHeight="1" x14ac:dyDescent="0.25">
      <c r="B4" s="186" t="s">
        <v>130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2:25" ht="12" customHeight="1" x14ac:dyDescent="0.2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</row>
    <row r="6" spans="2:25" ht="5.45" customHeight="1" x14ac:dyDescent="0.2"/>
    <row r="7" spans="2:25" ht="12" hidden="1" customHeight="1" x14ac:dyDescent="0.2"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</row>
    <row r="8" spans="2:25" hidden="1" x14ac:dyDescent="0.2"/>
    <row r="9" spans="2:25" s="151" customFormat="1" ht="15.75" x14ac:dyDescent="0.25">
      <c r="B9" s="12" t="s">
        <v>38</v>
      </c>
      <c r="C9" s="12"/>
      <c r="D9" s="12"/>
      <c r="E9" s="12"/>
      <c r="G9" s="153"/>
      <c r="H9" s="161"/>
      <c r="I9" s="154" t="str">
        <f>Kriminal!$H$6</f>
        <v>Gunju 2021</v>
      </c>
      <c r="K9" s="128"/>
      <c r="L9" s="153"/>
      <c r="M9" s="153"/>
      <c r="P9" s="153"/>
      <c r="Q9" s="160"/>
    </row>
    <row r="10" spans="2:25" ht="3.75" customHeight="1" x14ac:dyDescent="0.2"/>
    <row r="11" spans="2:25" ht="106.7" customHeight="1" x14ac:dyDescent="0.2">
      <c r="B11" s="178" t="s">
        <v>53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</row>
    <row r="12" spans="2:25" ht="6.75" hidden="1" customHeight="1" x14ac:dyDescent="0.2"/>
    <row r="13" spans="2:25" ht="10.5" customHeight="1" x14ac:dyDescent="0.2">
      <c r="B13" s="180" t="s">
        <v>48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</row>
    <row r="14" spans="2:25" ht="41.25" customHeight="1" x14ac:dyDescent="0.2">
      <c r="O14" s="14"/>
      <c r="P14" s="14"/>
      <c r="Q14" s="14"/>
      <c r="R14" s="14"/>
      <c r="S14" s="14"/>
      <c r="T14" s="14"/>
      <c r="U14" s="125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8"/>
    </row>
    <row r="17" spans="2:29" ht="10.5" customHeight="1" x14ac:dyDescent="0.2"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</row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9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65">
        <v>15</v>
      </c>
      <c r="H23"/>
      <c r="I23" s="38"/>
      <c r="J23"/>
      <c r="K23" s="38"/>
      <c r="L23"/>
      <c r="M23" s="38">
        <v>2</v>
      </c>
      <c r="N23"/>
      <c r="O23" s="38"/>
      <c r="P23"/>
      <c r="Q23" s="147"/>
      <c r="R23"/>
      <c r="S23" s="166">
        <f t="shared" ref="S23:S37" si="0">IF(ISNUMBER(G23),G23,0)+IF(ISNUMBER(I23),I23,0)-IF(ISNUMBER(M23),M23,0)+IF(ISNUMBER(O23),O23,0)-IF(ISNUMBER(Q23),Q23,0)+IF(ISNUMBER(K23),K23,0)</f>
        <v>13</v>
      </c>
      <c r="T23"/>
      <c r="U23" s="149">
        <v>0</v>
      </c>
      <c r="V23"/>
      <c r="W23" s="166">
        <f t="shared" ref="W23:W37" si="1">IF(ISNUMBER(S23),S23,0)-IF(ISNUMBER(U23),U23,0)</f>
        <v>13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65">
        <v>26</v>
      </c>
      <c r="H24"/>
      <c r="I24" s="39">
        <v>2</v>
      </c>
      <c r="J24"/>
      <c r="K24" s="39"/>
      <c r="L24"/>
      <c r="M24" s="39">
        <v>3</v>
      </c>
      <c r="N24"/>
      <c r="O24" s="39"/>
      <c r="P24"/>
      <c r="Q24" s="150"/>
      <c r="R24"/>
      <c r="S24" s="166">
        <f t="shared" si="0"/>
        <v>25</v>
      </c>
      <c r="T24"/>
      <c r="U24" s="150">
        <v>3</v>
      </c>
      <c r="V24"/>
      <c r="W24" s="166">
        <f t="shared" si="1"/>
        <v>22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65"/>
      <c r="H25"/>
      <c r="I25" s="167">
        <v>1</v>
      </c>
      <c r="J25" s="2"/>
      <c r="K25" s="167"/>
      <c r="L25" s="2"/>
      <c r="M25" s="167">
        <v>1</v>
      </c>
      <c r="N25" s="2"/>
      <c r="O25" s="167"/>
      <c r="P25" s="2"/>
      <c r="Q25" s="167"/>
      <c r="R25" s="2"/>
      <c r="S25" s="168">
        <f t="shared" si="0"/>
        <v>0</v>
      </c>
      <c r="T25"/>
      <c r="U25" s="150"/>
      <c r="V25"/>
      <c r="W25" s="166">
        <f t="shared" si="1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65">
        <v>0</v>
      </c>
      <c r="H26"/>
      <c r="I26" s="39"/>
      <c r="J26"/>
      <c r="K26" s="39"/>
      <c r="L26"/>
      <c r="M26" s="39"/>
      <c r="N26"/>
      <c r="O26" s="39"/>
      <c r="P26"/>
      <c r="Q26" s="39"/>
      <c r="R26"/>
      <c r="S26" s="166">
        <f t="shared" si="0"/>
        <v>0</v>
      </c>
      <c r="T26"/>
      <c r="U26" s="150"/>
      <c r="V26"/>
      <c r="W26" s="166">
        <f t="shared" si="1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65">
        <v>0</v>
      </c>
      <c r="H27"/>
      <c r="I27" s="39"/>
      <c r="J27"/>
      <c r="K27" s="39"/>
      <c r="L27"/>
      <c r="M27" s="39"/>
      <c r="N27"/>
      <c r="O27" s="39"/>
      <c r="P27"/>
      <c r="Q27" s="39"/>
      <c r="R27"/>
      <c r="S27" s="166">
        <f t="shared" si="0"/>
        <v>0</v>
      </c>
      <c r="T27"/>
      <c r="U27" s="150"/>
      <c r="V27"/>
      <c r="W27" s="166">
        <f t="shared" si="1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65">
        <v>64</v>
      </c>
      <c r="H28"/>
      <c r="I28" s="39"/>
      <c r="J28"/>
      <c r="K28" s="39"/>
      <c r="L28"/>
      <c r="M28" s="39">
        <v>41</v>
      </c>
      <c r="N28"/>
      <c r="O28" s="150"/>
      <c r="P28"/>
      <c r="Q28" s="39"/>
      <c r="R28"/>
      <c r="S28" s="166">
        <f>IF(ISNUMBER(G28),G28,0)+IF(ISNUMBER(I28),I28,0)-IF(ISNUMBER(M28),M28,0)+IF(ISNUMBER(O28),O28,0)-IF(ISNUMBER(Q28),Q28,0)+IF(ISNUMBER(#REF!),#REF!,0)</f>
        <v>23</v>
      </c>
      <c r="T28"/>
      <c r="U28" s="137">
        <v>0</v>
      </c>
      <c r="V28"/>
      <c r="W28" s="166">
        <f t="shared" si="1"/>
        <v>23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65"/>
      <c r="H29"/>
      <c r="I29" s="39"/>
      <c r="J29"/>
      <c r="K29" s="39"/>
      <c r="L29"/>
      <c r="M29" s="39"/>
      <c r="N29"/>
      <c r="O29" s="39"/>
      <c r="P29"/>
      <c r="Q29" s="39"/>
      <c r="R29"/>
      <c r="S29" s="166">
        <f>IF(ISNUMBER(G29),G29,0)+IF(ISNUMBER(I29),I29,0)-IF(ISNUMBER(M29),M29,0)+IF(ISNUMBER(O29),O29,0)-IF(ISNUMBER(Q29),Q29,0)+IF(ISNUMBER(K28),K28,0)</f>
        <v>0</v>
      </c>
      <c r="T29"/>
      <c r="U29" s="150"/>
      <c r="V29"/>
      <c r="W29" s="166">
        <f t="shared" si="1"/>
        <v>0</v>
      </c>
      <c r="X29" s="26"/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65">
        <v>2</v>
      </c>
      <c r="H30"/>
      <c r="I30" s="39"/>
      <c r="J30"/>
      <c r="K30" s="39"/>
      <c r="L30"/>
      <c r="M30" s="39">
        <v>0</v>
      </c>
      <c r="N30"/>
      <c r="O30" s="39"/>
      <c r="P30"/>
      <c r="Q30" s="39"/>
      <c r="R30"/>
      <c r="S30" s="166">
        <f t="shared" si="0"/>
        <v>2</v>
      </c>
      <c r="T30"/>
      <c r="U30" s="137">
        <v>0</v>
      </c>
      <c r="V30"/>
      <c r="W30" s="166">
        <f t="shared" si="1"/>
        <v>2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65">
        <v>0</v>
      </c>
      <c r="H31"/>
      <c r="I31" s="39"/>
      <c r="J31"/>
      <c r="K31" s="39"/>
      <c r="L31"/>
      <c r="M31" s="39"/>
      <c r="N31"/>
      <c r="O31" s="39"/>
      <c r="P31"/>
      <c r="Q31" s="39"/>
      <c r="R31"/>
      <c r="S31" s="166">
        <f t="shared" si="0"/>
        <v>0</v>
      </c>
      <c r="T31"/>
      <c r="U31" s="150"/>
      <c r="V31"/>
      <c r="W31" s="166">
        <f t="shared" si="1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65">
        <v>2</v>
      </c>
      <c r="H32"/>
      <c r="I32" s="39">
        <v>2</v>
      </c>
      <c r="J32"/>
      <c r="K32" s="39"/>
      <c r="L32"/>
      <c r="M32" s="39">
        <v>2</v>
      </c>
      <c r="N32"/>
      <c r="O32" s="39"/>
      <c r="P32"/>
      <c r="Q32" s="39"/>
      <c r="R32"/>
      <c r="S32" s="166">
        <f t="shared" si="0"/>
        <v>2</v>
      </c>
      <c r="T32"/>
      <c r="U32" s="137">
        <v>0</v>
      </c>
      <c r="V32"/>
      <c r="W32" s="166">
        <f t="shared" si="1"/>
        <v>2</v>
      </c>
      <c r="X32" s="26"/>
      <c r="AC32" s="11" t="s">
        <v>153</v>
      </c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65"/>
      <c r="H33"/>
      <c r="I33" s="39"/>
      <c r="J33"/>
      <c r="K33" s="39"/>
      <c r="L33"/>
      <c r="M33" s="39"/>
      <c r="N33"/>
      <c r="O33" s="39"/>
      <c r="P33"/>
      <c r="Q33" s="39"/>
      <c r="R33"/>
      <c r="S33" s="166">
        <f t="shared" si="0"/>
        <v>0</v>
      </c>
      <c r="T33"/>
      <c r="U33" s="150"/>
      <c r="V33"/>
      <c r="W33" s="166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65">
        <v>19</v>
      </c>
      <c r="H34"/>
      <c r="I34" s="39">
        <v>2</v>
      </c>
      <c r="J34"/>
      <c r="K34" s="39"/>
      <c r="L34"/>
      <c r="M34" s="39">
        <v>4</v>
      </c>
      <c r="N34"/>
      <c r="O34" s="39"/>
      <c r="P34"/>
      <c r="Q34" s="39"/>
      <c r="R34"/>
      <c r="S34" s="166">
        <f t="shared" si="0"/>
        <v>17</v>
      </c>
      <c r="T34"/>
      <c r="U34" s="137">
        <v>0</v>
      </c>
      <c r="V34"/>
      <c r="W34" s="166">
        <f t="shared" si="1"/>
        <v>17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65"/>
      <c r="H35"/>
      <c r="I35" s="150"/>
      <c r="J35"/>
      <c r="K35" s="39"/>
      <c r="L35"/>
      <c r="M35" s="39"/>
      <c r="N35"/>
      <c r="O35" s="39"/>
      <c r="P35"/>
      <c r="Q35" s="39"/>
      <c r="R35"/>
      <c r="S35" s="166">
        <f t="shared" si="0"/>
        <v>0</v>
      </c>
      <c r="T35"/>
      <c r="U35" s="137">
        <v>0</v>
      </c>
      <c r="V35"/>
      <c r="W35" s="166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65">
        <v>74</v>
      </c>
      <c r="H36"/>
      <c r="I36" s="39">
        <v>23</v>
      </c>
      <c r="J36"/>
      <c r="K36" s="39"/>
      <c r="L36"/>
      <c r="M36" s="39">
        <v>38</v>
      </c>
      <c r="N36"/>
      <c r="O36" s="39"/>
      <c r="P36"/>
      <c r="Q36" s="39"/>
      <c r="R36"/>
      <c r="S36" s="166">
        <f t="shared" si="0"/>
        <v>59</v>
      </c>
      <c r="T36"/>
      <c r="U36" s="137">
        <v>0</v>
      </c>
      <c r="V36"/>
      <c r="W36" s="166">
        <f t="shared" si="1"/>
        <v>59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69"/>
      <c r="H37" s="2"/>
      <c r="I37" s="167">
        <v>1</v>
      </c>
      <c r="J37" s="2"/>
      <c r="K37" s="167"/>
      <c r="L37" s="2"/>
      <c r="M37" s="167">
        <v>1</v>
      </c>
      <c r="N37"/>
      <c r="O37" s="39"/>
      <c r="P37"/>
      <c r="Q37" s="39"/>
      <c r="R37"/>
      <c r="S37" s="166">
        <f t="shared" si="0"/>
        <v>0</v>
      </c>
      <c r="T37"/>
      <c r="U37" s="150"/>
      <c r="V37"/>
      <c r="W37" s="166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65">
        <v>0</v>
      </c>
      <c r="H38"/>
      <c r="I38" s="39"/>
      <c r="J38"/>
      <c r="K38" s="39"/>
      <c r="L38"/>
      <c r="M38" s="39"/>
      <c r="N38"/>
      <c r="O38" s="39"/>
      <c r="P38"/>
      <c r="Q38" s="39"/>
      <c r="R38"/>
      <c r="S38" s="166">
        <f t="shared" ref="S38:S43" si="2">IF(ISNUMBER(G38),G38,0)+IF(ISNUMBER(I38),I38,0)-IF(ISNUMBER(M38),M38,0)+IF(ISNUMBER(O38),O38,0)-IF(ISNUMBER(Q38),Q38,0)+IF(ISNUMBER(K38),K38,0)</f>
        <v>0</v>
      </c>
      <c r="T38"/>
      <c r="U38" s="150"/>
      <c r="V38"/>
      <c r="W38" s="166">
        <f t="shared" ref="W38:W43" si="3"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65">
        <v>0</v>
      </c>
      <c r="H39"/>
      <c r="I39" s="39"/>
      <c r="J39"/>
      <c r="K39" s="39"/>
      <c r="L39"/>
      <c r="M39" s="39"/>
      <c r="N39"/>
      <c r="O39" s="39"/>
      <c r="P39"/>
      <c r="Q39" s="39"/>
      <c r="R39"/>
      <c r="S39" s="166">
        <f t="shared" si="2"/>
        <v>0</v>
      </c>
      <c r="T39"/>
      <c r="U39" s="150"/>
      <c r="V39"/>
      <c r="W39" s="166">
        <f t="shared" si="3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65">
        <v>0</v>
      </c>
      <c r="H40"/>
      <c r="I40" s="39"/>
      <c r="J40"/>
      <c r="K40" s="39"/>
      <c r="L40"/>
      <c r="M40" s="39"/>
      <c r="N40"/>
      <c r="O40" s="39"/>
      <c r="P40"/>
      <c r="Q40" s="39"/>
      <c r="R40"/>
      <c r="S40" s="166">
        <f t="shared" si="2"/>
        <v>0</v>
      </c>
      <c r="T40"/>
      <c r="U40" s="150"/>
      <c r="V40"/>
      <c r="W40" s="166">
        <f t="shared" si="3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65">
        <v>0</v>
      </c>
      <c r="H41"/>
      <c r="I41" s="39"/>
      <c r="J41"/>
      <c r="K41" s="39"/>
      <c r="L41"/>
      <c r="M41" s="39"/>
      <c r="N41"/>
      <c r="O41" s="39"/>
      <c r="P41"/>
      <c r="Q41" s="39"/>
      <c r="R41"/>
      <c r="S41" s="166">
        <f t="shared" si="2"/>
        <v>0</v>
      </c>
      <c r="T41"/>
      <c r="U41" s="150"/>
      <c r="V41"/>
      <c r="W41" s="166">
        <f t="shared" si="3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65">
        <v>0</v>
      </c>
      <c r="H42"/>
      <c r="I42" s="39"/>
      <c r="J42"/>
      <c r="K42" s="39"/>
      <c r="L42"/>
      <c r="M42" s="39"/>
      <c r="N42"/>
      <c r="O42" s="39"/>
      <c r="P42"/>
      <c r="Q42" s="39"/>
      <c r="R42"/>
      <c r="S42" s="166">
        <f t="shared" si="2"/>
        <v>0</v>
      </c>
      <c r="T42"/>
      <c r="U42" s="150"/>
      <c r="V42"/>
      <c r="W42" s="166">
        <f t="shared" si="3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65">
        <v>0</v>
      </c>
      <c r="H43"/>
      <c r="I43" s="39"/>
      <c r="J43"/>
      <c r="K43" s="39"/>
      <c r="L43"/>
      <c r="M43" s="39"/>
      <c r="N43"/>
      <c r="O43" s="39"/>
      <c r="P43"/>
      <c r="Q43" s="39"/>
      <c r="R43"/>
      <c r="S43" s="166">
        <f t="shared" si="2"/>
        <v>0</v>
      </c>
      <c r="T43"/>
      <c r="U43" s="150"/>
      <c r="V43"/>
      <c r="W43" s="166">
        <f t="shared" si="3"/>
        <v>0</v>
      </c>
      <c r="X43" s="26"/>
    </row>
    <row r="44" spans="2:24" x14ac:dyDescent="0.2">
      <c r="B44" s="24"/>
      <c r="W44" s="14"/>
      <c r="X44" s="162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202</v>
      </c>
      <c r="H45" s="44">
        <f t="shared" ref="H45:W45" si="4">SUM(H23:H43)</f>
        <v>0</v>
      </c>
      <c r="I45" s="44">
        <f t="shared" si="4"/>
        <v>31</v>
      </c>
      <c r="J45" s="44">
        <f t="shared" si="4"/>
        <v>0</v>
      </c>
      <c r="K45" s="44">
        <f t="shared" si="4"/>
        <v>0</v>
      </c>
      <c r="L45" s="44">
        <f t="shared" si="4"/>
        <v>0</v>
      </c>
      <c r="M45" s="44">
        <f t="shared" si="4"/>
        <v>92</v>
      </c>
      <c r="N45" s="44">
        <f t="shared" si="4"/>
        <v>0</v>
      </c>
      <c r="O45" s="44">
        <f t="shared" si="4"/>
        <v>0</v>
      </c>
      <c r="P45" s="44">
        <f t="shared" si="4"/>
        <v>0</v>
      </c>
      <c r="Q45" s="44">
        <f t="shared" si="4"/>
        <v>0</v>
      </c>
      <c r="R45" s="44">
        <f t="shared" si="4"/>
        <v>0</v>
      </c>
      <c r="S45" s="44">
        <f>SUM(S23:S43)</f>
        <v>141</v>
      </c>
      <c r="T45" s="44">
        <f t="shared" si="4"/>
        <v>0</v>
      </c>
      <c r="U45" s="44">
        <f t="shared" si="4"/>
        <v>3</v>
      </c>
      <c r="V45" s="44">
        <f t="shared" si="4"/>
        <v>0</v>
      </c>
      <c r="W45" s="44">
        <f t="shared" si="4"/>
        <v>138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0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1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2"/>
      <c r="V48" s="21"/>
      <c r="W48" s="21"/>
      <c r="X48" s="27"/>
    </row>
    <row r="49" spans="2:24" x14ac:dyDescent="0.2">
      <c r="C49" s="138"/>
      <c r="D49" s="157" t="s">
        <v>134</v>
      </c>
      <c r="E49" s="157"/>
      <c r="F49" s="153"/>
      <c r="G49" s="158">
        <v>0</v>
      </c>
      <c r="H49" s="141"/>
      <c r="I49" s="158">
        <v>1</v>
      </c>
      <c r="J49" s="141"/>
      <c r="K49" s="140"/>
      <c r="L49" s="141"/>
      <c r="M49" s="158"/>
      <c r="N49" s="141"/>
      <c r="O49" s="140"/>
      <c r="P49" s="141"/>
      <c r="Q49" s="140"/>
      <c r="R49" s="139"/>
      <c r="S49" s="43">
        <f t="shared" ref="S49" si="5">IF(ISNUMBER(G49),G49,0)+IF(ISNUMBER(I49),I49,0)-IF(ISNUMBER(M49),M49,0)+IF(ISNUMBER(O49),O49,0)-IF(ISNUMBER(Q49),Q49,0)+IF(ISNUMBER(K49),K49,0)</f>
        <v>1</v>
      </c>
      <c r="T49" s="153"/>
      <c r="U49" s="150"/>
      <c r="V49" s="153"/>
      <c r="W49" s="43">
        <f t="shared" ref="W49" si="6">IF(ISNUMBER(S49),S49,0)-IF(ISNUMBER(U49),U49,0)</f>
        <v>1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2"/>
      <c r="C52" s="188">
        <v>44316</v>
      </c>
      <c r="D52" s="188"/>
      <c r="E52" s="188"/>
      <c r="Q52" s="187" t="s">
        <v>165</v>
      </c>
      <c r="R52" s="187"/>
      <c r="S52" s="187"/>
      <c r="T52" s="187"/>
      <c r="U52" s="187"/>
      <c r="V52" s="187"/>
      <c r="W52" s="187"/>
    </row>
    <row r="53" spans="2:24" x14ac:dyDescent="0.2">
      <c r="C53" s="176" t="s">
        <v>10</v>
      </c>
      <c r="D53" s="176"/>
      <c r="E53" s="176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3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0"/>
      <c r="V56" s="5"/>
      <c r="W56" s="34"/>
    </row>
    <row r="57" spans="2:24" x14ac:dyDescent="0.2">
      <c r="Q57" s="35"/>
      <c r="R57" s="36"/>
      <c r="S57" s="36"/>
      <c r="T57" s="36"/>
      <c r="U57" s="134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2:W52"/>
    <mergeCell ref="C52:E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2021-09-05T22:00:00+00:00</PublishedDate>
    <Country xmlns="d65012b4-6e05-4ad6-ae62-b5667f81ba92">Gozo</Country>
    <Month xmlns="d65012b4-6e05-4ad6-ae62-b5667f81ba92">June</Month>
    <Year xmlns="d65012b4-6e05-4ad6-ae62-b5667f81ba92">2021</Year>
  </documentManagement>
</p:properties>
</file>

<file path=customXml/itemProps1.xml><?xml version="1.0" encoding="utf-8"?>
<ds:datastoreItem xmlns:ds="http://schemas.openxmlformats.org/officeDocument/2006/customXml" ds:itemID="{34CE82E0-09F9-42B3-B027-AC8CF8F38F97}"/>
</file>

<file path=customXml/itemProps2.xml><?xml version="1.0" encoding="utf-8"?>
<ds:datastoreItem xmlns:ds="http://schemas.openxmlformats.org/officeDocument/2006/customXml" ds:itemID="{E409FBC1-FAEA-4C85-ADAA-45FDABF0E511}"/>
</file>

<file path=customXml/itemProps3.xml><?xml version="1.0" encoding="utf-8"?>
<ds:datastoreItem xmlns:ds="http://schemas.openxmlformats.org/officeDocument/2006/customXml" ds:itemID="{C220E5B1-2663-4D1F-B5CC-A18F45FA56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Farrugia Diane A at Court Services Agency</cp:lastModifiedBy>
  <cp:lastPrinted>2020-12-30T14:37:22Z</cp:lastPrinted>
  <dcterms:created xsi:type="dcterms:W3CDTF">2001-09-20T13:22:09Z</dcterms:created>
  <dcterms:modified xsi:type="dcterms:W3CDTF">2021-09-03T08:54:23Z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