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L. Caruana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N. Bartolo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E. Mercieca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Lara Lanfranco" sheetId="28" state="hidden" r:id="rId28"/>
    <sheet name="Kriminal (Superjuri)" sheetId="29" state="hidden" r:id="rId29"/>
    <sheet name="Kriminal (Appelli Superjuri)" sheetId="30" state="hidden" r:id="rId30"/>
    <sheet name="Kriminal (Appelli Inferjuri)" sheetId="31" state="hidden" r:id="rId31"/>
  </sheets>
  <externalReferences>
    <externalReference r:id="rId34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<sst xmlns="http://schemas.openxmlformats.org/spreadsheetml/2006/main" count="1500" uniqueCount="224">
  <si>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</si>
  <si>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</si>
  <si>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</si>
  <si>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</si>
  <si>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</si>
  <si>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</si>
  <si>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</si>
  <si>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</si>
  <si>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</si>
  <si>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</si>
  <si>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</si>
  <si>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</si>
  <si>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</si>
  <si>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</si>
  <si>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</si>
  <si>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</si>
  <si>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</si>
  <si>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</si>
  <si>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</si>
  <si>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</si>
  <si>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</si>
  <si>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</si>
  <si>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</si>
  <si>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</si>
  <si>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</si>
  <si>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</si>
  <si>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</si>
  <si>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</si>
  <si>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</si>
  <si>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</si>
  <si>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</si>
  <si>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</si>
  <si>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</si>
  <si>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</si>
  <si>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</si>
  <si>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</si>
  <si>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</si>
  <si>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</si>
  <si>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</si>
  <si>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</si>
  <si>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</si>
  <si>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</si>
  <si>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</si>
  <si>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</si>
  <si>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</si>
  <si>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</si>
  <si>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</si>
  <si>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</si>
  <si>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</si>
  <si>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</si>
  <si>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</si>
  <si>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</si>
  <si>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</si>
  <si>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</si>
  <si>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</si>
  <si>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</si>
  <si>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</si>
  <si>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</si>
  <si>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</si>
  <si>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</si>
  <si>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</si>
  <si>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</si>
  <si>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</si>
  <si>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</si>
  <si>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</si>
  <si>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</si>
  <si>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</si>
  <si>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</si>
  <si>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</si>
  <si>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</si>
  <si>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</si>
  <si>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</si>
  <si>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</si>
  <si>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</si>
  <si>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</si>
  <si>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</si>
  <si>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</si>
  <si>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</si>
  <si>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</si>
  <si>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</si>
  <si>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</si>
  <si>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</si>
  <si>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</si>
  <si>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</si>
  <si>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</si>
  <si>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</si>
  <si>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</si>
  <si>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</si>
  <si>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</si>
  <si>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</si>
  <si>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</si>
  <si>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</si>
  <si>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</si>
  <si>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</si>
  <si>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</si>
  <si>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</si>
  <si>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</si>
  <si>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</si>
  <si>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</si>
  <si>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</si>
  <si>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</si>
  <si>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</si>
  <si>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</si>
  <si>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</si>
  <si>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</si>
  <si>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</si>
  <si>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</si>
  <si>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</si>
  <si>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</si>
  <si>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</si>
  <si>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</si>
  <si>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</si>
  <si>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</si>
  <si>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</si>
  <si>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</si>
  <si>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</si>
  <si>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</si>
  <si>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</si>
  <si>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</si>
  <si>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</si>
  <si>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</si>
  <si>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</si>
  <si>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</si>
  <si>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</si>
  <si>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</si>
  <si>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</si>
  <si>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</si>
  <si>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</si>
  <si>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</si>
  <si>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</si>
  <si>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</si>
  <si>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</si>
  <si>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</si>
  <si>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</si>
  <si>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</si>
  <si>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</si>
  <si>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</si>
  <si>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</si>
  <si>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</si>
  <si>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</si>
  <si>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</si>
  <si>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</si>
  <si>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</si>
  <si>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</si>
  <si>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</si>
  <si>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</si>
  <si>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</si>
  <si>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</si>
  <si>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</si>
  <si>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</si>
  <si>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</si>
  <si>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</si>
  <si>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</si>
  <si>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</si>
  <si>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</si>
  <si>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</si>
  <si>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</si>
  <si>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</si>
  <si>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</si>
  <si>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</si>
  <si>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</si>
  <si>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</si>
  <si>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</si>
  <si>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</si>
  <si>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</si>
  <si>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</si>
  <si>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</si>
  <si>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</si>
  <si>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</si>
  <si>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</si>
  <si>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</si>
  <si>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</si>
  <si>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</si>
  <si>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</si>
  <si>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</si>
  <si>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</si>
  <si>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</si>
  <si>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</si>
  <si>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</si>
  <si>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</si>
  <si>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</si>
  <si>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</si>
  <si>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</si>
  <si>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</si>
  <si>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</si>
  <si>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</si>
  <si>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</si>
  <si>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</si>
  <si>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</si>
  <si>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</si>
  <si>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</si>
  <si>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</si>
  <si>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</si>
  <si>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</si>
  <si>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</si>
  <si>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</si>
  <si>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</si>
  <si>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</si>
  <si>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</si>
  <si>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</si>
  <si>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</si>
  <si>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</si>
  <si>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</si>
  <si>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</si>
  <si>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</si>
  <si>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</si>
  <si>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</si>
  <si>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</si>
  <si>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</si>
  <si>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Money Laundering</t>
  </si>
  <si>
    <t xml:space="preserve">                                </t>
  </si>
  <si>
    <t>Lulju 2021</t>
  </si>
  <si>
    <t>Magistrat Dr. Elaine Mercieca LL.D.</t>
  </si>
  <si>
    <t>Magistrat Dr. Noel Bartolo LL.D.</t>
  </si>
  <si>
    <t>Magistrat Dr. L. Caruana LL.D.</t>
  </si>
  <si>
    <t>LEONARDCARUANA</t>
  </si>
  <si>
    <t>NOEL BARTOLO</t>
  </si>
  <si>
    <t>ELAINE MERCIECA</t>
  </si>
  <si>
    <t>L. Caruana</t>
  </si>
  <si>
    <t>N. Bartolo</t>
  </si>
  <si>
    <t>E. Mercieca</t>
  </si>
  <si>
    <t>LARA LANFRANCO</t>
  </si>
  <si>
    <t>Magistrat Dr. Lara Lanfranco LL.D.</t>
  </si>
  <si>
    <t>L. Lanfranco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</si>
</sst>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1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1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0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/>
      <protection hidden="1"/>
    </xf>
    <xf numFmtId="0" fontId="2" fillId="34" borderId="46" xfId="0" applyFont="1" applyFill="1" applyBorder="1" applyAlignment="1" applyProtection="1">
      <alignment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47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48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49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49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0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0" xfId="0" applyFont="1" applyFill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49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79" fontId="0" fillId="0" borderId="35" xfId="0" applyNumberForma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hidden="1"/>
    </xf>
    <xf numFmtId="0" fontId="9" fillId="34" borderId="45" xfId="0" applyFont="1" applyFill="1" applyBorder="1" applyAlignment="1" applyProtection="1">
      <alignment horizontal="center"/>
      <protection hidden="1"/>
    </xf>
    <xf numFmtId="0" fontId="9" fillId="34" borderId="53" xfId="0" applyFont="1" applyFill="1" applyBorder="1" applyAlignment="1" applyProtection="1">
      <alignment horizontal="center"/>
      <protection hidden="1"/>
    </xf>
    <xf numFmtId="0" fontId="9" fillId="34" borderId="46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\Criminal%20Directorate%20Statistics\Criminal\2021\06-June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mag. 4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247</v>
          </cell>
        </row>
        <row r="24">
          <cell r="S24">
            <v>48</v>
          </cell>
        </row>
        <row r="25">
          <cell r="S25">
            <v>49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60</v>
          </cell>
        </row>
        <row r="25">
          <cell r="S25">
            <v>162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184</v>
          </cell>
        </row>
        <row r="25">
          <cell r="S25">
            <v>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7</v>
          </cell>
        </row>
        <row r="36">
          <cell r="S36">
            <v>1327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155</v>
          </cell>
        </row>
        <row r="25">
          <cell r="S25">
            <v>114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773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935</v>
          </cell>
        </row>
        <row r="39">
          <cell r="S39">
            <v>1568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88</v>
          </cell>
        </row>
        <row r="25">
          <cell r="S25">
            <v>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1316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358</v>
          </cell>
        </row>
        <row r="36">
          <cell r="S36">
            <v>79</v>
          </cell>
        </row>
        <row r="37">
          <cell r="S37">
            <v>36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162</v>
          </cell>
        </row>
        <row r="25">
          <cell r="S25">
            <v>63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350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190</v>
          </cell>
        </row>
        <row r="25">
          <cell r="S25">
            <v>45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145</v>
          </cell>
        </row>
        <row r="25">
          <cell r="S25">
            <v>59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201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12</v>
          </cell>
        </row>
        <row r="24">
          <cell r="S24">
            <v>33</v>
          </cell>
        </row>
        <row r="25">
          <cell r="S25">
            <v>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27</v>
          </cell>
        </row>
        <row r="36">
          <cell r="S36">
            <v>318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68</v>
          </cell>
        </row>
        <row r="25">
          <cell r="S25">
            <v>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125</v>
          </cell>
        </row>
        <row r="24">
          <cell r="S24">
            <v>116</v>
          </cell>
        </row>
        <row r="25">
          <cell r="S25">
            <v>118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3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32</v>
          </cell>
        </row>
      </sheetData>
      <sheetData sheetId="16">
        <row r="23">
          <cell r="S23">
            <v>0</v>
          </cell>
        </row>
        <row r="24">
          <cell r="S24">
            <v>145</v>
          </cell>
        </row>
        <row r="25">
          <cell r="S25">
            <v>131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102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319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6</v>
          </cell>
        </row>
        <row r="24">
          <cell r="S24">
            <v>140</v>
          </cell>
        </row>
        <row r="25">
          <cell r="S25">
            <v>76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34</v>
          </cell>
        </row>
        <row r="35">
          <cell r="S35">
            <v>6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9</v>
          </cell>
        </row>
        <row r="24">
          <cell r="S24">
            <v>3</v>
          </cell>
        </row>
        <row r="25">
          <cell r="S25">
            <v>88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3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1525</v>
          </cell>
        </row>
        <row r="35">
          <cell r="S35">
            <v>22</v>
          </cell>
        </row>
        <row r="36">
          <cell r="S36">
            <v>460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352</v>
          </cell>
        </row>
        <row r="25">
          <cell r="S25">
            <v>82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114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671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257</v>
          </cell>
        </row>
        <row r="25">
          <cell r="S25">
            <v>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741</v>
          </cell>
        </row>
        <row r="24">
          <cell r="S24">
            <v>45</v>
          </cell>
        </row>
        <row r="25">
          <cell r="S25">
            <v>108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7</v>
          </cell>
        </row>
        <row r="25">
          <cell r="S25">
            <v>23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360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77</v>
          </cell>
        </row>
        <row r="25">
          <cell r="S25">
            <v>10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3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191</v>
          </cell>
        </row>
        <row r="25">
          <cell r="S25">
            <v>49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38</v>
          </cell>
        </row>
        <row r="29">
          <cell r="S29">
            <v>0</v>
          </cell>
        </row>
        <row r="31">
          <cell r="S31">
            <v>10</v>
          </cell>
        </row>
        <row r="33">
          <cell r="S33">
            <v>0</v>
          </cell>
        </row>
        <row r="35">
          <cell r="S35">
            <v>2</v>
          </cell>
        </row>
        <row r="37">
          <cell r="S37">
            <v>41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13</v>
          </cell>
        </row>
      </sheetData>
      <sheetData sheetId="29">
        <row r="25">
          <cell r="S25">
            <v>0</v>
          </cell>
        </row>
        <row r="27">
          <cell r="S27">
            <v>357</v>
          </cell>
        </row>
        <row r="29">
          <cell r="S29">
            <v>0</v>
          </cell>
        </row>
        <row r="31">
          <cell r="S31">
            <v>44</v>
          </cell>
        </row>
        <row r="33">
          <cell r="S33">
            <v>135</v>
          </cell>
        </row>
        <row r="35">
          <cell r="S35">
            <v>75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5"/>
  <sheetViews>
    <sheetView showGridLines="0" zoomScale="90" zoomScaleNormal="90" zoomScaleSheetLayoutView="100" zoomScalePageLayoutView="0" workbookViewId="0" topLeftCell="A34">
      <selection activeCell="P78" sqref="P78"/>
    </sheetView>
  </sheetViews>
  <sheetFormatPr defaultColWidth="9.140625" defaultRowHeight="12.75"/>
  <cols>
    <col min="1" max="1" width="2.8515625" style="49" customWidth="1"/>
    <col min="2" max="2" width="3.57421875" style="49" customWidth="1"/>
    <col min="3" max="5" width="9.00390625" style="49" customWidth="1"/>
    <col min="6" max="6" width="6.421875" style="49" customWidth="1"/>
    <col min="7" max="8" width="7.421875" style="49" customWidth="1"/>
    <col min="9" max="9" width="10.421875" style="49" bestFit="1" customWidth="1"/>
    <col min="10" max="15" width="7.421875" style="49" customWidth="1"/>
    <col min="16" max="16" width="11.140625" style="49" customWidth="1"/>
    <col min="17" max="17" width="28.00390625" style="49" hidden="1" customWidth="1"/>
    <col min="18" max="16384" width="9.00390625" style="49" customWidth="1"/>
  </cols>
  <sheetData>
    <row r="1" spans="2:17" ht="12.7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9" t="s">
        <v>73</v>
      </c>
    </row>
    <row r="2" ht="12.75">
      <c r="Q2" s="49" t="s">
        <v>74</v>
      </c>
    </row>
    <row r="3" spans="8:17" ht="20.25">
      <c r="H3" s="50" t="s">
        <v>48</v>
      </c>
      <c r="Q3" s="49" t="s">
        <v>75</v>
      </c>
    </row>
    <row r="4" ht="12.75">
      <c r="Q4" s="49" t="s">
        <v>76</v>
      </c>
    </row>
    <row r="5" spans="8:17" ht="15">
      <c r="H5" s="51" t="s">
        <v>49</v>
      </c>
      <c r="Q5" s="49" t="s">
        <v>77</v>
      </c>
    </row>
    <row r="6" spans="7:17" ht="15">
      <c r="G6" s="122" t="s">
        <v>50</v>
      </c>
      <c r="H6" s="123" t="s">
        <v>211</v>
      </c>
      <c r="I6" s="124"/>
      <c r="J6" s="48"/>
      <c r="Q6" s="49" t="s">
        <v>78</v>
      </c>
    </row>
    <row r="7" spans="2:17" ht="12.7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 t="s">
        <v>0</v>
      </c>
      <c r="Q7" s="49" t="s">
        <v>79</v>
      </c>
    </row>
    <row r="8" ht="13.5" thickBot="1">
      <c r="Q8" s="125" t="s">
        <v>157</v>
      </c>
    </row>
    <row r="9" spans="2:17" ht="12.75">
      <c r="B9" s="204"/>
      <c r="C9" s="204"/>
      <c r="D9" s="204"/>
      <c r="E9" s="204"/>
      <c r="F9" s="126"/>
      <c r="G9" s="127" t="s">
        <v>1</v>
      </c>
      <c r="H9" s="128"/>
      <c r="I9" s="128"/>
      <c r="J9" s="128"/>
      <c r="K9" s="128"/>
      <c r="L9" s="128"/>
      <c r="M9" s="129" t="s">
        <v>5</v>
      </c>
      <c r="N9" s="128"/>
      <c r="O9" s="130" t="s">
        <v>18</v>
      </c>
      <c r="Q9" s="49" t="s">
        <v>80</v>
      </c>
    </row>
    <row r="10" spans="2:17" ht="12.75">
      <c r="B10" s="204"/>
      <c r="C10" s="204"/>
      <c r="D10" s="204"/>
      <c r="E10" s="204"/>
      <c r="F10" s="126"/>
      <c r="G10" s="131"/>
      <c r="H10" s="132" t="s">
        <v>2</v>
      </c>
      <c r="I10" s="132" t="s">
        <v>127</v>
      </c>
      <c r="J10" s="132" t="s">
        <v>3</v>
      </c>
      <c r="K10" s="132" t="s">
        <v>46</v>
      </c>
      <c r="L10" s="132" t="s">
        <v>47</v>
      </c>
      <c r="M10" s="133"/>
      <c r="N10" s="132" t="s">
        <v>13</v>
      </c>
      <c r="O10" s="134"/>
      <c r="Q10" s="49" t="s">
        <v>81</v>
      </c>
    </row>
    <row r="11" spans="2:17" ht="12.75" customHeight="1">
      <c r="B11" s="204" t="s">
        <v>51</v>
      </c>
      <c r="C11" s="204"/>
      <c r="D11" s="204"/>
      <c r="E11" s="204"/>
      <c r="F11" s="126"/>
      <c r="G11" s="135"/>
      <c r="H11" s="136"/>
      <c r="I11" s="136"/>
      <c r="J11" s="136"/>
      <c r="K11" s="136"/>
      <c r="L11" s="136"/>
      <c r="M11" s="137"/>
      <c r="N11" s="136"/>
      <c r="O11" s="138"/>
      <c r="Q11" s="49" t="s">
        <v>82</v>
      </c>
    </row>
    <row r="12" spans="2:17" ht="12.75">
      <c r="B12" s="204"/>
      <c r="C12" s="204"/>
      <c r="D12" s="204"/>
      <c r="E12" s="204"/>
      <c r="F12" s="126"/>
      <c r="G12" s="139"/>
      <c r="H12" s="140"/>
      <c r="I12" s="140"/>
      <c r="J12" s="140"/>
      <c r="K12" s="140"/>
      <c r="L12" s="140"/>
      <c r="M12" s="141"/>
      <c r="N12" s="140"/>
      <c r="O12" s="138"/>
      <c r="Q12" s="49" t="s">
        <v>83</v>
      </c>
    </row>
    <row r="13" spans="2:17" ht="11.25" customHeight="1">
      <c r="B13" s="126"/>
      <c r="C13" s="126" t="s">
        <v>11</v>
      </c>
      <c r="D13" s="126"/>
      <c r="E13" s="126"/>
      <c r="F13" s="126"/>
      <c r="G13" s="142">
        <f>'Kriminal (Appelli Superjuri)'!G45</f>
        <v>13</v>
      </c>
      <c r="H13" s="143">
        <f>'Kriminal (Appelli Superjuri)'!I45</f>
        <v>1</v>
      </c>
      <c r="I13" s="143">
        <f>'Kriminal (Appelli Superjuri)'!K45</f>
        <v>0</v>
      </c>
      <c r="J13" s="143">
        <f>'Kriminal (Appelli Superjuri)'!M45</f>
        <v>0</v>
      </c>
      <c r="K13" s="143">
        <f>'Kriminal (Appelli Superjuri)'!O45</f>
        <v>0</v>
      </c>
      <c r="L13" s="143">
        <f>'Kriminal (Appelli Superjuri)'!Q45</f>
        <v>0</v>
      </c>
      <c r="M13" s="144">
        <f>G13+H13+I13-J13+K13-L13</f>
        <v>14</v>
      </c>
      <c r="N13" s="143">
        <f>'Kriminal (Appelli Superjuri)'!U45</f>
        <v>2</v>
      </c>
      <c r="O13" s="145">
        <f>M13-N13</f>
        <v>12</v>
      </c>
      <c r="Q13" s="49" t="s">
        <v>84</v>
      </c>
    </row>
    <row r="14" spans="2:17" ht="13.5">
      <c r="B14" s="146"/>
      <c r="C14" s="147"/>
      <c r="D14" s="147"/>
      <c r="E14" s="148" t="s">
        <v>7</v>
      </c>
      <c r="F14" s="148"/>
      <c r="G14" s="149">
        <f aca="true" t="shared" si="0" ref="G14:O14">SUM(G13)</f>
        <v>13</v>
      </c>
      <c r="H14" s="150">
        <f t="shared" si="0"/>
        <v>1</v>
      </c>
      <c r="I14" s="150">
        <f>SUM(I13)</f>
        <v>0</v>
      </c>
      <c r="J14" s="150">
        <f t="shared" si="0"/>
        <v>0</v>
      </c>
      <c r="K14" s="150">
        <f t="shared" si="0"/>
        <v>0</v>
      </c>
      <c r="L14" s="150">
        <f t="shared" si="0"/>
        <v>0</v>
      </c>
      <c r="M14" s="151">
        <f t="shared" si="0"/>
        <v>14</v>
      </c>
      <c r="N14" s="150">
        <f t="shared" si="0"/>
        <v>2</v>
      </c>
      <c r="O14" s="152">
        <f t="shared" si="0"/>
        <v>12</v>
      </c>
      <c r="Q14" s="49" t="s">
        <v>85</v>
      </c>
    </row>
    <row r="15" spans="2:17" ht="12.75">
      <c r="B15" s="126"/>
      <c r="C15" s="126"/>
      <c r="D15" s="126"/>
      <c r="E15" s="126"/>
      <c r="F15" s="126"/>
      <c r="G15" s="142"/>
      <c r="H15" s="53"/>
      <c r="I15" s="53"/>
      <c r="J15" s="53"/>
      <c r="K15" s="53"/>
      <c r="L15" s="53"/>
      <c r="M15" s="144"/>
      <c r="N15" s="143"/>
      <c r="O15" s="153"/>
      <c r="Q15" s="49" t="s">
        <v>86</v>
      </c>
    </row>
    <row r="16" spans="2:17" ht="12.75" customHeight="1">
      <c r="B16" s="204" t="s">
        <v>52</v>
      </c>
      <c r="C16" s="204"/>
      <c r="D16" s="204"/>
      <c r="E16" s="204"/>
      <c r="F16" s="126"/>
      <c r="G16" s="139"/>
      <c r="H16" s="154"/>
      <c r="I16" s="154"/>
      <c r="J16" s="154"/>
      <c r="K16" s="154"/>
      <c r="L16" s="154"/>
      <c r="M16" s="141"/>
      <c r="N16" s="154"/>
      <c r="O16" s="138"/>
      <c r="Q16" s="49" t="s">
        <v>87</v>
      </c>
    </row>
    <row r="17" spans="2:17" ht="12.75">
      <c r="B17" s="204"/>
      <c r="C17" s="204"/>
      <c r="D17" s="204"/>
      <c r="E17" s="204"/>
      <c r="F17" s="126"/>
      <c r="G17" s="139"/>
      <c r="H17" s="140"/>
      <c r="I17" s="140"/>
      <c r="J17" s="140"/>
      <c r="K17" s="140"/>
      <c r="L17" s="140"/>
      <c r="M17" s="141"/>
      <c r="N17" s="140"/>
      <c r="O17" s="138"/>
      <c r="Q17" s="49" t="s">
        <v>88</v>
      </c>
    </row>
    <row r="18" spans="7:17" ht="11.25" customHeight="1">
      <c r="G18" s="155"/>
      <c r="H18" s="155"/>
      <c r="M18" s="155"/>
      <c r="O18" s="156"/>
      <c r="Q18" s="49" t="s">
        <v>89</v>
      </c>
    </row>
    <row r="19" spans="2:17" ht="11.25" customHeight="1">
      <c r="B19" s="126"/>
      <c r="C19" s="157" t="s">
        <v>169</v>
      </c>
      <c r="D19" s="126"/>
      <c r="E19" s="126"/>
      <c r="F19" s="126"/>
      <c r="G19" s="142">
        <f>'Kriminal (Appelli Inferjuri)'!G27</f>
        <v>357</v>
      </c>
      <c r="H19" s="143">
        <f>'Kriminal (Appelli Inferjuri)'!I27</f>
        <v>24</v>
      </c>
      <c r="I19" s="143">
        <f>'Kriminal (Appelli Inferjuri)'!K27</f>
        <v>0</v>
      </c>
      <c r="J19" s="143">
        <f>'Kriminal (Appelli Inferjuri)'!M27</f>
        <v>13</v>
      </c>
      <c r="K19" s="143">
        <f>'Kriminal (Appelli Inferjuri)'!O27</f>
        <v>0</v>
      </c>
      <c r="L19" s="143">
        <f>'Kriminal (Appelli Inferjuri)'!Q27</f>
        <v>0</v>
      </c>
      <c r="M19" s="144">
        <f aca="true" t="shared" si="1" ref="M19:M28">G19+H19+I19-J19+K19-L19</f>
        <v>368</v>
      </c>
      <c r="N19" s="143">
        <f>'Kriminal (Appelli Inferjuri)'!U27</f>
        <v>0</v>
      </c>
      <c r="O19" s="145">
        <f aca="true" t="shared" si="2" ref="O19:O28">M19-N19</f>
        <v>368</v>
      </c>
      <c r="Q19" s="49" t="s">
        <v>90</v>
      </c>
    </row>
    <row r="20" spans="2:17" ht="11.25" customHeight="1">
      <c r="B20" s="126"/>
      <c r="D20" s="126"/>
      <c r="E20" s="126"/>
      <c r="F20" s="126"/>
      <c r="G20" s="142">
        <f>'Kriminal (Appelli Inferjuri)'!G29</f>
        <v>0</v>
      </c>
      <c r="H20" s="143">
        <f>'Kriminal (Appelli Inferjuri)'!I29</f>
        <v>0</v>
      </c>
      <c r="I20" s="143">
        <f>'Kriminal (Appelli Inferjuri)'!K29</f>
        <v>0</v>
      </c>
      <c r="J20" s="143">
        <f>'Kriminal (Appelli Inferjuri)'!M29</f>
        <v>0</v>
      </c>
      <c r="K20" s="143">
        <f>'Kriminal (Appelli Inferjuri)'!O29</f>
        <v>0</v>
      </c>
      <c r="L20" s="143">
        <f>'Kriminal (Appelli Inferjuri)'!Q29</f>
        <v>0</v>
      </c>
      <c r="M20" s="144">
        <f t="shared" si="1"/>
        <v>0</v>
      </c>
      <c r="N20" s="143">
        <f>'Kriminal (Appelli Inferjuri)'!U29</f>
        <v>0</v>
      </c>
      <c r="O20" s="145">
        <f t="shared" si="2"/>
        <v>0</v>
      </c>
      <c r="Q20" s="49" t="s">
        <v>91</v>
      </c>
    </row>
    <row r="21" spans="2:17" ht="11.25" customHeight="1">
      <c r="B21" s="126"/>
      <c r="C21" s="158" t="str">
        <f>Q32</f>
        <v>CONSUELO-PILAR SCERRI HERRERA</v>
      </c>
      <c r="D21" s="126"/>
      <c r="E21" s="126"/>
      <c r="F21" s="126"/>
      <c r="G21" s="142">
        <f>'Kriminal (Appelli Inferjuri)'!G31</f>
        <v>44</v>
      </c>
      <c r="H21" s="143">
        <f>'Kriminal (Appelli Inferjuri)'!I31</f>
        <v>18</v>
      </c>
      <c r="I21" s="143">
        <f>'Kriminal (Appelli Inferjuri)'!K31</f>
        <v>0</v>
      </c>
      <c r="J21" s="143">
        <f>'Kriminal (Appelli Inferjuri)'!M31</f>
        <v>7</v>
      </c>
      <c r="K21" s="143">
        <f>'Kriminal (Appelli Inferjuri)'!O31</f>
        <v>0</v>
      </c>
      <c r="L21" s="143">
        <f>'Kriminal (Appelli Inferjuri)'!Q31</f>
        <v>0</v>
      </c>
      <c r="M21" s="144">
        <f t="shared" si="1"/>
        <v>55</v>
      </c>
      <c r="N21" s="143">
        <f>'Kriminal (Appelli Inferjuri)'!U31</f>
        <v>0</v>
      </c>
      <c r="O21" s="145">
        <f t="shared" si="2"/>
        <v>55</v>
      </c>
      <c r="Q21" s="49" t="s">
        <v>92</v>
      </c>
    </row>
    <row r="22" spans="2:17" ht="11.25" customHeight="1">
      <c r="B22" s="126"/>
      <c r="C22" s="157" t="s">
        <v>153</v>
      </c>
      <c r="D22" s="126"/>
      <c r="E22" s="126"/>
      <c r="F22" s="126"/>
      <c r="G22" s="142">
        <f>'Kriminal (Appelli Inferjuri)'!G33</f>
        <v>135</v>
      </c>
      <c r="H22" s="143">
        <f>'Kriminal (Appelli Inferjuri)'!I33</f>
        <v>20</v>
      </c>
      <c r="I22" s="143">
        <f>'Kriminal (Appelli Inferjuri)'!K33</f>
        <v>0</v>
      </c>
      <c r="J22" s="143">
        <f>'Kriminal (Appelli Inferjuri)'!M33</f>
        <v>4</v>
      </c>
      <c r="K22" s="143">
        <f>'Kriminal (Appelli Inferjuri)'!O33</f>
        <v>0</v>
      </c>
      <c r="L22" s="143">
        <f>'Kriminal (Appelli Inferjuri)'!Q33</f>
        <v>0</v>
      </c>
      <c r="M22" s="144">
        <f t="shared" si="1"/>
        <v>151</v>
      </c>
      <c r="N22" s="143">
        <f>'Kriminal (Appelli Inferjuri)'!U33</f>
        <v>0</v>
      </c>
      <c r="O22" s="145">
        <f t="shared" si="2"/>
        <v>151</v>
      </c>
      <c r="Q22" s="49" t="s">
        <v>93</v>
      </c>
    </row>
    <row r="23" spans="2:17" ht="11.25" customHeight="1">
      <c r="B23" s="126"/>
      <c r="C23" s="157" t="s">
        <v>102</v>
      </c>
      <c r="D23" s="126"/>
      <c r="E23" s="126"/>
      <c r="F23" s="126"/>
      <c r="G23" s="142">
        <f>'Kriminal (Appelli Inferjuri)'!G35</f>
        <v>75</v>
      </c>
      <c r="H23" s="143">
        <f>'Kriminal (Appelli Inferjuri)'!I35</f>
        <v>9</v>
      </c>
      <c r="I23" s="143">
        <f>'Kriminal (Appelli Inferjuri)'!K35</f>
        <v>0</v>
      </c>
      <c r="J23" s="143">
        <f>'Kriminal (Appelli Inferjuri)'!M35</f>
        <v>8</v>
      </c>
      <c r="K23" s="143">
        <f>'Kriminal (Appelli Inferjuri)'!O35</f>
        <v>0</v>
      </c>
      <c r="L23" s="143">
        <f>'Kriminal (Appelli Inferjuri)'!Q35</f>
        <v>0</v>
      </c>
      <c r="M23" s="144">
        <f>G23+H23+I23-J23+K23-L23</f>
        <v>76</v>
      </c>
      <c r="N23" s="143">
        <f>'Kriminal (Appelli Inferjuri)'!U35</f>
        <v>0</v>
      </c>
      <c r="O23" s="145">
        <f>M23-N23</f>
        <v>76</v>
      </c>
      <c r="Q23" s="49" t="s">
        <v>94</v>
      </c>
    </row>
    <row r="24" spans="2:17" ht="13.5">
      <c r="B24" s="126"/>
      <c r="C24" s="158"/>
      <c r="D24" s="126"/>
      <c r="E24" s="126"/>
      <c r="F24" s="126"/>
      <c r="G24" s="142">
        <f>'Kriminal (Appelli Inferjuri)'!G37</f>
        <v>0</v>
      </c>
      <c r="H24" s="143">
        <f>'Kriminal (Appelli Inferjuri)'!I37</f>
        <v>0</v>
      </c>
      <c r="I24" s="143">
        <f>'Kriminal (Appelli Inferjuri)'!K37</f>
        <v>0</v>
      </c>
      <c r="J24" s="143">
        <f>'Kriminal (Appelli Inferjuri)'!M37</f>
        <v>0</v>
      </c>
      <c r="K24" s="143">
        <f>'Kriminal (Appelli Inferjuri)'!O37</f>
        <v>0</v>
      </c>
      <c r="L24" s="143">
        <f>'Kriminal (Appelli Inferjuri)'!Q37</f>
        <v>0</v>
      </c>
      <c r="M24" s="144">
        <f>G24+H24+I24-J24+K24-L24</f>
        <v>0</v>
      </c>
      <c r="N24" s="143">
        <f>'Kriminal (Appelli Inferjuri)'!U37</f>
        <v>0</v>
      </c>
      <c r="O24" s="145">
        <f>M24-N24</f>
        <v>0</v>
      </c>
      <c r="Q24" s="49" t="s">
        <v>95</v>
      </c>
    </row>
    <row r="25" spans="2:17" ht="11.25" customHeight="1">
      <c r="B25" s="126"/>
      <c r="C25" s="126"/>
      <c r="D25" s="126"/>
      <c r="E25" s="126"/>
      <c r="F25" s="159" t="s">
        <v>53</v>
      </c>
      <c r="G25" s="160">
        <f aca="true" t="shared" si="3" ref="G25:N25">SUM(G18:G24)</f>
        <v>611</v>
      </c>
      <c r="H25" s="161">
        <f t="shared" si="3"/>
        <v>71</v>
      </c>
      <c r="I25" s="161">
        <f t="shared" si="3"/>
        <v>0</v>
      </c>
      <c r="J25" s="161">
        <f t="shared" si="3"/>
        <v>32</v>
      </c>
      <c r="K25" s="161">
        <f t="shared" si="3"/>
        <v>0</v>
      </c>
      <c r="L25" s="161">
        <f t="shared" si="3"/>
        <v>0</v>
      </c>
      <c r="M25" s="162">
        <f t="shared" si="3"/>
        <v>650</v>
      </c>
      <c r="N25" s="161">
        <f t="shared" si="3"/>
        <v>0</v>
      </c>
      <c r="O25" s="163">
        <f>SUM(O18:Q24)</f>
        <v>650</v>
      </c>
      <c r="Q25" s="49" t="s">
        <v>137</v>
      </c>
    </row>
    <row r="26" spans="2:17" ht="11.25" customHeight="1">
      <c r="B26" s="126"/>
      <c r="C26" s="126"/>
      <c r="D26" s="126"/>
      <c r="E26" s="126"/>
      <c r="F26" s="126"/>
      <c r="G26" s="142">
        <f>'Kriminal (Appelli Inferjuri)'!G39</f>
        <v>0</v>
      </c>
      <c r="H26" s="143">
        <f>'Kriminal (Appelli Inferjuri)'!I39</f>
        <v>0</v>
      </c>
      <c r="I26" s="143">
        <f>'Kriminal (Appelli Inferjuri)'!K39</f>
        <v>0</v>
      </c>
      <c r="J26" s="143">
        <f>'Kriminal (Appelli Inferjuri)'!M39</f>
        <v>0</v>
      </c>
      <c r="K26" s="143">
        <f>'Kriminal (Appelli Inferjuri)'!O39</f>
        <v>0</v>
      </c>
      <c r="L26" s="143">
        <f>'Kriminal (Appelli Inferjuri)'!Q39</f>
        <v>0</v>
      </c>
      <c r="M26" s="144">
        <f t="shared" si="1"/>
        <v>0</v>
      </c>
      <c r="N26" s="143">
        <f>'Kriminal (Appelli Inferjuri)'!U39</f>
        <v>0</v>
      </c>
      <c r="O26" s="145">
        <f t="shared" si="2"/>
        <v>0</v>
      </c>
      <c r="Q26" s="49" t="s">
        <v>96</v>
      </c>
    </row>
    <row r="27" spans="2:17" ht="11.25" customHeight="1">
      <c r="B27" s="126"/>
      <c r="C27" s="126" t="s">
        <v>181</v>
      </c>
      <c r="D27" s="126"/>
      <c r="E27" s="126"/>
      <c r="F27" s="126"/>
      <c r="G27" s="142">
        <f>'Kriminal (Appelli Inferjuri)'!G41</f>
        <v>17</v>
      </c>
      <c r="H27" s="143">
        <f>'Kriminal (Appelli Inferjuri)'!I41</f>
        <v>0</v>
      </c>
      <c r="I27" s="143">
        <f>'Kriminal (Appelli Inferjuri)'!K41</f>
        <v>0</v>
      </c>
      <c r="J27" s="143">
        <f>'Kriminal (Appelli Inferjuri)'!M41</f>
        <v>0</v>
      </c>
      <c r="K27" s="143">
        <f>'Kriminal (Appelli Inferjuri)'!O41</f>
        <v>0</v>
      </c>
      <c r="L27" s="143">
        <f>'Kriminal (Appelli Inferjuri)'!Q41</f>
        <v>0</v>
      </c>
      <c r="M27" s="144">
        <f t="shared" si="1"/>
        <v>17</v>
      </c>
      <c r="N27" s="143">
        <f>'Kriminal (Appelli Inferjuri)'!U41</f>
        <v>0</v>
      </c>
      <c r="O27" s="145">
        <f t="shared" si="2"/>
        <v>17</v>
      </c>
      <c r="Q27" s="125" t="s">
        <v>159</v>
      </c>
    </row>
    <row r="28" spans="2:17" ht="11.25" customHeight="1">
      <c r="B28" s="126"/>
      <c r="C28" s="126" t="s">
        <v>207</v>
      </c>
      <c r="D28" s="126"/>
      <c r="E28" s="126"/>
      <c r="F28" s="126"/>
      <c r="G28" s="142">
        <f>'Kriminal (Appelli Inferjuri)'!G43</f>
        <v>7</v>
      </c>
      <c r="H28" s="143">
        <f>'Kriminal (Appelli Inferjuri)'!I43</f>
        <v>1</v>
      </c>
      <c r="I28" s="143">
        <f>'Kriminal (Appelli Inferjuri)'!K43</f>
        <v>0</v>
      </c>
      <c r="J28" s="143">
        <f>'Kriminal (Appelli Inferjuri)'!M43</f>
        <v>0</v>
      </c>
      <c r="K28" s="143">
        <f>'Kriminal (Appelli Inferjuri)'!O43</f>
        <v>0</v>
      </c>
      <c r="L28" s="143">
        <f>'Kriminal (Appelli Inferjuri)'!Q43</f>
        <v>0</v>
      </c>
      <c r="M28" s="144">
        <f t="shared" si="1"/>
        <v>8</v>
      </c>
      <c r="N28" s="143">
        <f>'Kriminal (Appelli Inferjuri)'!U43</f>
        <v>0</v>
      </c>
      <c r="O28" s="145">
        <f t="shared" si="2"/>
        <v>8</v>
      </c>
      <c r="Q28" s="49" t="s">
        <v>97</v>
      </c>
    </row>
    <row r="29" spans="1:17" ht="11.25" customHeight="1">
      <c r="A29" s="164"/>
      <c r="B29" s="126"/>
      <c r="C29" s="165"/>
      <c r="D29" s="126"/>
      <c r="E29" s="126"/>
      <c r="F29" s="126"/>
      <c r="G29" s="142">
        <f>'Kriminal (Appelli Inferjuri)'!G25</f>
        <v>0</v>
      </c>
      <c r="H29" s="143">
        <f>'Kriminal (Appelli Inferjuri)'!I25</f>
        <v>0</v>
      </c>
      <c r="I29" s="143">
        <f>'Kriminal (Appelli Inferjuri)'!K25</f>
        <v>0</v>
      </c>
      <c r="J29" s="143">
        <f>'Kriminal (Appelli Inferjuri)'!M25</f>
        <v>0</v>
      </c>
      <c r="K29" s="143">
        <f>'Kriminal (Appelli Inferjuri)'!O25</f>
        <v>0</v>
      </c>
      <c r="L29" s="143">
        <f>'Kriminal (Appelli Inferjuri)'!Q25</f>
        <v>0</v>
      </c>
      <c r="M29" s="144">
        <f>G29+H29+I29-J29+K29-L29</f>
        <v>0</v>
      </c>
      <c r="N29" s="143">
        <f>'Kriminal (Appelli Inferjuri)'!U25</f>
        <v>0</v>
      </c>
      <c r="O29" s="145">
        <f>M29-N29</f>
        <v>0</v>
      </c>
      <c r="Q29" s="49" t="s">
        <v>173</v>
      </c>
    </row>
    <row r="30" spans="2:17" ht="13.5">
      <c r="B30" s="166"/>
      <c r="C30" s="126"/>
      <c r="D30" s="126"/>
      <c r="E30" s="126"/>
      <c r="F30" s="159" t="s">
        <v>54</v>
      </c>
      <c r="G30" s="160">
        <f aca="true" t="shared" si="4" ref="G30:O30">SUM(G26:G29)</f>
        <v>24</v>
      </c>
      <c r="H30" s="161">
        <f t="shared" si="4"/>
        <v>1</v>
      </c>
      <c r="I30" s="161">
        <f t="shared" si="4"/>
        <v>0</v>
      </c>
      <c r="J30" s="161">
        <f t="shared" si="4"/>
        <v>0</v>
      </c>
      <c r="K30" s="161">
        <f t="shared" si="4"/>
        <v>0</v>
      </c>
      <c r="L30" s="161">
        <f t="shared" si="4"/>
        <v>0</v>
      </c>
      <c r="M30" s="162">
        <f t="shared" si="4"/>
        <v>25</v>
      </c>
      <c r="N30" s="161">
        <f t="shared" si="4"/>
        <v>0</v>
      </c>
      <c r="O30" s="163">
        <f t="shared" si="4"/>
        <v>25</v>
      </c>
      <c r="Q30" s="49" t="s">
        <v>215</v>
      </c>
    </row>
    <row r="31" spans="2:17" ht="13.5">
      <c r="B31" s="146"/>
      <c r="C31" s="147"/>
      <c r="D31" s="147"/>
      <c r="E31" s="148" t="s">
        <v>7</v>
      </c>
      <c r="F31" s="148"/>
      <c r="G31" s="149">
        <f aca="true" t="shared" si="5" ref="G31:O31">G25+G30</f>
        <v>635</v>
      </c>
      <c r="H31" s="150">
        <f t="shared" si="5"/>
        <v>72</v>
      </c>
      <c r="I31" s="150">
        <f t="shared" si="5"/>
        <v>0</v>
      </c>
      <c r="J31" s="150">
        <f t="shared" si="5"/>
        <v>32</v>
      </c>
      <c r="K31" s="150">
        <f t="shared" si="5"/>
        <v>0</v>
      </c>
      <c r="L31" s="150">
        <f t="shared" si="5"/>
        <v>0</v>
      </c>
      <c r="M31" s="151">
        <f t="shared" si="5"/>
        <v>675</v>
      </c>
      <c r="N31" s="150">
        <f t="shared" si="5"/>
        <v>0</v>
      </c>
      <c r="O31" s="152">
        <f t="shared" si="5"/>
        <v>675</v>
      </c>
      <c r="Q31" s="49" t="s">
        <v>98</v>
      </c>
    </row>
    <row r="32" spans="2:17" ht="12.75">
      <c r="B32" s="126"/>
      <c r="C32" s="126"/>
      <c r="D32" s="126"/>
      <c r="E32" s="126"/>
      <c r="F32" s="126"/>
      <c r="G32" s="142"/>
      <c r="H32" s="53"/>
      <c r="I32" s="53"/>
      <c r="J32" s="53"/>
      <c r="K32" s="53"/>
      <c r="L32" s="53"/>
      <c r="M32" s="144"/>
      <c r="N32" s="143"/>
      <c r="O32" s="153"/>
      <c r="Q32" s="49" t="s">
        <v>99</v>
      </c>
    </row>
    <row r="33" spans="2:17" ht="12.75" customHeight="1">
      <c r="B33" s="204" t="s">
        <v>15</v>
      </c>
      <c r="C33" s="204"/>
      <c r="D33" s="204"/>
      <c r="E33" s="204"/>
      <c r="F33" s="126"/>
      <c r="G33" s="139"/>
      <c r="H33" s="154"/>
      <c r="I33" s="154"/>
      <c r="J33" s="154"/>
      <c r="K33" s="154"/>
      <c r="L33" s="154"/>
      <c r="M33" s="141"/>
      <c r="N33" s="154"/>
      <c r="O33" s="138"/>
      <c r="Q33" s="49" t="s">
        <v>100</v>
      </c>
    </row>
    <row r="34" spans="2:17" ht="12.75" customHeight="1">
      <c r="B34" s="204"/>
      <c r="C34" s="204"/>
      <c r="D34" s="204"/>
      <c r="E34" s="204"/>
      <c r="F34" s="126"/>
      <c r="G34" s="139"/>
      <c r="H34" s="154"/>
      <c r="I34" s="154"/>
      <c r="J34" s="154"/>
      <c r="K34" s="154"/>
      <c r="L34" s="154"/>
      <c r="M34" s="141"/>
      <c r="N34" s="154"/>
      <c r="O34" s="138"/>
      <c r="Q34" s="49" t="s">
        <v>101</v>
      </c>
    </row>
    <row r="35" spans="2:17" ht="12.75">
      <c r="B35" s="204"/>
      <c r="C35" s="204"/>
      <c r="D35" s="204"/>
      <c r="E35" s="204"/>
      <c r="F35" s="126"/>
      <c r="G35" s="139"/>
      <c r="H35" s="140"/>
      <c r="I35" s="140"/>
      <c r="J35" s="140"/>
      <c r="K35" s="140"/>
      <c r="L35" s="140"/>
      <c r="M35" s="141"/>
      <c r="N35" s="140"/>
      <c r="O35" s="138"/>
      <c r="Q35" s="167" t="s">
        <v>102</v>
      </c>
    </row>
    <row r="36" spans="2:17" ht="11.25" customHeight="1">
      <c r="B36" s="126"/>
      <c r="D36" s="126"/>
      <c r="E36" s="126"/>
      <c r="F36" s="126"/>
      <c r="G36" s="142">
        <f>'Kriminal (Superjuri)'!G25</f>
        <v>0</v>
      </c>
      <c r="H36" s="143">
        <f>'Kriminal (Superjuri)'!I25</f>
        <v>0</v>
      </c>
      <c r="I36" s="143">
        <f>'Kriminal (Superjuri)'!K25</f>
        <v>0</v>
      </c>
      <c r="J36" s="143">
        <f>'Kriminal (Superjuri)'!M25</f>
        <v>0</v>
      </c>
      <c r="K36" s="143">
        <f>'Kriminal (Superjuri)'!O25</f>
        <v>0</v>
      </c>
      <c r="L36" s="143">
        <f>'Kriminal (Superjuri)'!Q25</f>
        <v>0</v>
      </c>
      <c r="M36" s="144">
        <f aca="true" t="shared" si="6" ref="M36:M45">G36+H36+I36-J36+K36-L36</f>
        <v>0</v>
      </c>
      <c r="N36" s="143">
        <f>'Kriminal (Superjuri)'!U25</f>
        <v>0</v>
      </c>
      <c r="O36" s="145">
        <f aca="true" t="shared" si="7" ref="O36:O42">M36-N36</f>
        <v>0</v>
      </c>
      <c r="Q36" s="49" t="s">
        <v>103</v>
      </c>
    </row>
    <row r="37" spans="2:17" ht="11.25" customHeight="1">
      <c r="B37" s="126"/>
      <c r="C37" s="157" t="s">
        <v>153</v>
      </c>
      <c r="D37" s="126"/>
      <c r="E37" s="126"/>
      <c r="F37" s="126"/>
      <c r="G37" s="142">
        <f>'Kriminal (Superjuri)'!G27</f>
        <v>38</v>
      </c>
      <c r="H37" s="143">
        <f>'Kriminal (Superjuri)'!I27</f>
        <v>0</v>
      </c>
      <c r="I37" s="143">
        <f>'Kriminal (Superjuri)'!K27</f>
        <v>0</v>
      </c>
      <c r="J37" s="143">
        <f>'Kriminal (Superjuri)'!M27</f>
        <v>0</v>
      </c>
      <c r="K37" s="143">
        <f>'Kriminal (Superjuri)'!O27</f>
        <v>0</v>
      </c>
      <c r="L37" s="143">
        <f>'Kriminal (Superjuri)'!Q27</f>
        <v>0</v>
      </c>
      <c r="M37" s="144">
        <f t="shared" si="6"/>
        <v>38</v>
      </c>
      <c r="N37" s="143">
        <f>'Kriminal (Superjuri)'!U27</f>
        <v>0</v>
      </c>
      <c r="O37" s="145">
        <f t="shared" si="7"/>
        <v>38</v>
      </c>
      <c r="Q37" s="49" t="s">
        <v>158</v>
      </c>
    </row>
    <row r="38" spans="2:17" ht="11.25" customHeight="1">
      <c r="B38" s="126"/>
      <c r="C38" s="158" t="s">
        <v>59</v>
      </c>
      <c r="D38" s="126"/>
      <c r="E38" s="126"/>
      <c r="F38" s="126"/>
      <c r="G38" s="142">
        <f>'Kriminal (Superjuri)'!G29</f>
        <v>0</v>
      </c>
      <c r="H38" s="143">
        <f>'Kriminal (Superjuri)'!I29</f>
        <v>0</v>
      </c>
      <c r="I38" s="143">
        <f>'Kriminal (Superjuri)'!K29</f>
        <v>0</v>
      </c>
      <c r="J38" s="143">
        <f>'Kriminal (Superjuri)'!M29</f>
        <v>0</v>
      </c>
      <c r="K38" s="143">
        <f>'Kriminal (Superjuri)'!O29</f>
        <v>0</v>
      </c>
      <c r="L38" s="143">
        <f>'Kriminal (Superjuri)'!Q29</f>
        <v>0</v>
      </c>
      <c r="M38" s="144">
        <f t="shared" si="6"/>
        <v>0</v>
      </c>
      <c r="N38" s="143">
        <f>'Kriminal (Superjuri)'!U29</f>
        <v>0</v>
      </c>
      <c r="O38" s="145">
        <f t="shared" si="7"/>
        <v>0</v>
      </c>
      <c r="Q38" s="49" t="s">
        <v>104</v>
      </c>
    </row>
    <row r="39" spans="2:17" ht="11.25" customHeight="1">
      <c r="B39" s="126"/>
      <c r="C39" s="157" t="s">
        <v>158</v>
      </c>
      <c r="D39" s="126"/>
      <c r="E39" s="126"/>
      <c r="F39" s="126"/>
      <c r="G39" s="142">
        <f>'Kriminal (Superjuri)'!G31</f>
        <v>10</v>
      </c>
      <c r="H39" s="143">
        <f>'Kriminal (Superjuri)'!I31</f>
        <v>0</v>
      </c>
      <c r="I39" s="143">
        <f>'Kriminal (Superjuri)'!K31</f>
        <v>0</v>
      </c>
      <c r="J39" s="143">
        <f>'Kriminal (Superjuri)'!M31</f>
        <v>0</v>
      </c>
      <c r="K39" s="143">
        <f>'Kriminal (Superjuri)'!O31</f>
        <v>0</v>
      </c>
      <c r="L39" s="143">
        <f>'Kriminal (Superjuri)'!Q31</f>
        <v>0</v>
      </c>
      <c r="M39" s="144">
        <f t="shared" si="6"/>
        <v>10</v>
      </c>
      <c r="N39" s="143">
        <f>'Kriminal (Superjuri)'!U31</f>
        <v>0</v>
      </c>
      <c r="O39" s="145">
        <f t="shared" si="7"/>
        <v>10</v>
      </c>
      <c r="Q39" s="49" t="s">
        <v>179</v>
      </c>
    </row>
    <row r="40" spans="2:17" ht="11.25" customHeight="1">
      <c r="B40" s="126"/>
      <c r="D40" s="126"/>
      <c r="E40" s="126"/>
      <c r="F40" s="126"/>
      <c r="G40" s="142">
        <f>'Kriminal (Superjuri)'!G33</f>
        <v>0</v>
      </c>
      <c r="H40" s="143">
        <f>'Kriminal (Superjuri)'!I33</f>
        <v>0</v>
      </c>
      <c r="I40" s="143">
        <f>'Kriminal (Superjuri)'!K33</f>
        <v>0</v>
      </c>
      <c r="J40" s="143">
        <f>'Kriminal (Superjuri)'!M33</f>
        <v>0</v>
      </c>
      <c r="K40" s="143">
        <f>'Kriminal (Superjuri)'!O33</f>
        <v>0</v>
      </c>
      <c r="L40" s="143">
        <f>'Kriminal (Superjuri)'!Q33</f>
        <v>0</v>
      </c>
      <c r="M40" s="144">
        <f t="shared" si="6"/>
        <v>0</v>
      </c>
      <c r="N40" s="143">
        <f>'Kriminal (Superjuri)'!U33</f>
        <v>0</v>
      </c>
      <c r="O40" s="145">
        <f t="shared" si="7"/>
        <v>0</v>
      </c>
      <c r="Q40" s="49" t="s">
        <v>105</v>
      </c>
    </row>
    <row r="41" spans="2:17" ht="11.25" customHeight="1">
      <c r="B41" s="126"/>
      <c r="C41" s="157" t="str">
        <f>Q35</f>
        <v>EDWINA GRIMA</v>
      </c>
      <c r="D41" s="126"/>
      <c r="E41" s="126"/>
      <c r="F41" s="126"/>
      <c r="G41" s="142">
        <f>'Kriminal (Superjuri)'!G35</f>
        <v>2</v>
      </c>
      <c r="H41" s="143">
        <f>'Kriminal (Superjuri)'!I35</f>
        <v>0</v>
      </c>
      <c r="I41" s="143">
        <f>'Kriminal (Superjuri)'!K43</f>
        <v>0</v>
      </c>
      <c r="J41" s="143">
        <f>'Kriminal (Superjuri)'!M35</f>
        <v>0</v>
      </c>
      <c r="K41" s="143">
        <f>'Kriminal (Superjuri)'!O35</f>
        <v>0</v>
      </c>
      <c r="L41" s="143">
        <f>'Kriminal (Superjuri)'!Q35</f>
        <v>0</v>
      </c>
      <c r="M41" s="144">
        <f t="shared" si="6"/>
        <v>2</v>
      </c>
      <c r="N41" s="143">
        <f>'Kriminal (Superjuri)'!U35</f>
        <v>0</v>
      </c>
      <c r="O41" s="145">
        <f t="shared" si="7"/>
        <v>2</v>
      </c>
      <c r="Q41" s="49" t="s">
        <v>106</v>
      </c>
    </row>
    <row r="42" spans="2:17" ht="13.5">
      <c r="B42" s="126"/>
      <c r="C42" s="158" t="str">
        <f>Q32</f>
        <v>CONSUELO-PILAR SCERRI HERRERA</v>
      </c>
      <c r="D42" s="126"/>
      <c r="E42" s="126"/>
      <c r="F42" s="126"/>
      <c r="G42" s="142">
        <f>'Kriminal (Superjuri)'!G37</f>
        <v>41</v>
      </c>
      <c r="H42" s="143">
        <f>'Kriminal (Superjuri)'!I37</f>
        <v>1</v>
      </c>
      <c r="I42" s="168">
        <f>'Kriminal (Superjuri)'!K37</f>
        <v>0</v>
      </c>
      <c r="J42" s="143">
        <f>'Kriminal (Superjuri)'!M37</f>
        <v>1</v>
      </c>
      <c r="K42" s="143">
        <f>'Kriminal (Superjuri)'!O37</f>
        <v>0</v>
      </c>
      <c r="L42" s="143">
        <f>'Kriminal (Superjuri)'!Q37</f>
        <v>0</v>
      </c>
      <c r="M42" s="144">
        <f t="shared" si="6"/>
        <v>41</v>
      </c>
      <c r="N42" s="143">
        <f>'Kriminal (Superjuri)'!U37</f>
        <v>0</v>
      </c>
      <c r="O42" s="145">
        <f t="shared" si="7"/>
        <v>41</v>
      </c>
      <c r="Q42" s="49" t="s">
        <v>108</v>
      </c>
    </row>
    <row r="43" spans="2:17" ht="13.5">
      <c r="B43" s="126"/>
      <c r="C43" s="126"/>
      <c r="D43" s="126"/>
      <c r="E43" s="126"/>
      <c r="F43" s="159" t="s">
        <v>53</v>
      </c>
      <c r="G43" s="160">
        <f>SUM(G36:G42)</f>
        <v>91</v>
      </c>
      <c r="H43" s="161">
        <f>SUM(H36:H42)</f>
        <v>1</v>
      </c>
      <c r="I43" s="161">
        <f aca="true" t="shared" si="8" ref="I43:O43">SUM(I36:I42)</f>
        <v>0</v>
      </c>
      <c r="J43" s="161">
        <f t="shared" si="8"/>
        <v>1</v>
      </c>
      <c r="K43" s="161">
        <f t="shared" si="8"/>
        <v>0</v>
      </c>
      <c r="L43" s="161">
        <f t="shared" si="8"/>
        <v>0</v>
      </c>
      <c r="M43" s="162">
        <f t="shared" si="8"/>
        <v>91</v>
      </c>
      <c r="N43" s="161">
        <f t="shared" si="8"/>
        <v>0</v>
      </c>
      <c r="O43" s="163">
        <f t="shared" si="8"/>
        <v>91</v>
      </c>
      <c r="Q43" s="49" t="s">
        <v>109</v>
      </c>
    </row>
    <row r="44" spans="2:17" ht="13.5">
      <c r="B44" s="126"/>
      <c r="C44" s="158"/>
      <c r="D44" s="126"/>
      <c r="E44" s="126"/>
      <c r="F44" s="126"/>
      <c r="G44" s="142">
        <f>'Kriminal (Superjuri)'!G39</f>
        <v>0</v>
      </c>
      <c r="H44" s="143">
        <f>'Kriminal (Superjuri)'!I39</f>
        <v>0</v>
      </c>
      <c r="I44" s="143">
        <f>'Kriminal (Superjuri)'!K39</f>
        <v>0</v>
      </c>
      <c r="J44" s="143">
        <f>'Kriminal (Superjuri)'!M39</f>
        <v>0</v>
      </c>
      <c r="K44" s="143">
        <f>'Kriminal (Superjuri)'!O39</f>
        <v>0</v>
      </c>
      <c r="L44" s="143">
        <f>'Kriminal (Superjuri)'!Q39</f>
        <v>0</v>
      </c>
      <c r="M44" s="144">
        <f t="shared" si="6"/>
        <v>0</v>
      </c>
      <c r="N44" s="143">
        <f>'Kriminal (Superjuri)'!U39</f>
        <v>0</v>
      </c>
      <c r="O44" s="145">
        <f>M44-N44</f>
        <v>0</v>
      </c>
      <c r="Q44" s="49" t="s">
        <v>216</v>
      </c>
    </row>
    <row r="45" spans="2:17" ht="11.25" customHeight="1">
      <c r="B45" s="126"/>
      <c r="C45" s="158"/>
      <c r="D45" s="126"/>
      <c r="E45" s="126"/>
      <c r="F45" s="126"/>
      <c r="G45" s="142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4">
        <f t="shared" si="6"/>
        <v>0</v>
      </c>
      <c r="N45" s="143">
        <v>0</v>
      </c>
      <c r="O45" s="145">
        <v>0</v>
      </c>
      <c r="Q45" s="49" t="s">
        <v>111</v>
      </c>
    </row>
    <row r="46" spans="2:17" ht="13.5">
      <c r="B46" s="126"/>
      <c r="C46" s="158"/>
      <c r="D46" s="126"/>
      <c r="E46" s="126"/>
      <c r="F46" s="159" t="s">
        <v>54</v>
      </c>
      <c r="G46" s="160">
        <f aca="true" t="shared" si="9" ref="G46:O46">SUM(G44:G45)</f>
        <v>0</v>
      </c>
      <c r="H46" s="161">
        <f t="shared" si="9"/>
        <v>0</v>
      </c>
      <c r="I46" s="161">
        <f t="shared" si="9"/>
        <v>0</v>
      </c>
      <c r="J46" s="161">
        <f t="shared" si="9"/>
        <v>0</v>
      </c>
      <c r="K46" s="161">
        <f t="shared" si="9"/>
        <v>0</v>
      </c>
      <c r="L46" s="161">
        <f t="shared" si="9"/>
        <v>0</v>
      </c>
      <c r="M46" s="162">
        <f t="shared" si="9"/>
        <v>0</v>
      </c>
      <c r="N46" s="161">
        <f t="shared" si="9"/>
        <v>0</v>
      </c>
      <c r="O46" s="163">
        <f t="shared" si="9"/>
        <v>0</v>
      </c>
      <c r="Q46" s="49" t="s">
        <v>107</v>
      </c>
    </row>
    <row r="47" spans="2:17" ht="13.5">
      <c r="B47" s="146"/>
      <c r="C47" s="147"/>
      <c r="D47" s="147"/>
      <c r="E47" s="148" t="s">
        <v>7</v>
      </c>
      <c r="F47" s="148"/>
      <c r="G47" s="149">
        <f aca="true" t="shared" si="10" ref="G47:O47">G43+G46</f>
        <v>91</v>
      </c>
      <c r="H47" s="150">
        <f t="shared" si="10"/>
        <v>1</v>
      </c>
      <c r="I47" s="150">
        <f t="shared" si="10"/>
        <v>0</v>
      </c>
      <c r="J47" s="150">
        <f t="shared" si="10"/>
        <v>1</v>
      </c>
      <c r="K47" s="150">
        <f t="shared" si="10"/>
        <v>0</v>
      </c>
      <c r="L47" s="150">
        <f t="shared" si="10"/>
        <v>0</v>
      </c>
      <c r="M47" s="151">
        <f t="shared" si="10"/>
        <v>91</v>
      </c>
      <c r="N47" s="150">
        <f t="shared" si="10"/>
        <v>0</v>
      </c>
      <c r="O47" s="152">
        <f t="shared" si="10"/>
        <v>91</v>
      </c>
      <c r="Q47" s="49" t="s">
        <v>108</v>
      </c>
    </row>
    <row r="48" spans="2:17" ht="13.5">
      <c r="B48" s="169"/>
      <c r="C48" s="169"/>
      <c r="D48" s="169"/>
      <c r="E48" s="170"/>
      <c r="F48" s="170"/>
      <c r="G48" s="171"/>
      <c r="H48" s="172"/>
      <c r="I48" s="172"/>
      <c r="J48" s="172"/>
      <c r="K48" s="172"/>
      <c r="L48" s="172"/>
      <c r="M48" s="173"/>
      <c r="N48" s="172"/>
      <c r="O48" s="174"/>
      <c r="Q48" s="49" t="s">
        <v>134</v>
      </c>
    </row>
    <row r="49" spans="2:17" ht="12.75" customHeight="1">
      <c r="B49" s="204" t="s">
        <v>10</v>
      </c>
      <c r="C49" s="204"/>
      <c r="D49" s="204"/>
      <c r="E49" s="204"/>
      <c r="F49" s="126"/>
      <c r="G49" s="139"/>
      <c r="H49" s="154"/>
      <c r="I49" s="154"/>
      <c r="J49" s="154"/>
      <c r="K49" s="154"/>
      <c r="L49" s="154"/>
      <c r="M49" s="141"/>
      <c r="N49" s="154"/>
      <c r="O49" s="138"/>
      <c r="Q49" s="49" t="s">
        <v>217</v>
      </c>
    </row>
    <row r="50" spans="2:17" ht="12.75">
      <c r="B50" s="204"/>
      <c r="C50" s="204"/>
      <c r="D50" s="204"/>
      <c r="E50" s="204"/>
      <c r="F50" s="126"/>
      <c r="G50" s="139"/>
      <c r="H50" s="140"/>
      <c r="I50" s="140"/>
      <c r="J50" s="140"/>
      <c r="K50" s="140"/>
      <c r="L50" s="140"/>
      <c r="M50" s="141"/>
      <c r="N50" s="140"/>
      <c r="O50" s="138"/>
      <c r="Q50" s="49" t="s">
        <v>110</v>
      </c>
    </row>
    <row r="51" spans="2:17" ht="11.25" customHeight="1">
      <c r="B51" s="126"/>
      <c r="C51" s="158" t="str">
        <f>Q67</f>
        <v>JOSETTE DEMICOLI</v>
      </c>
      <c r="D51" s="126"/>
      <c r="E51" s="126"/>
      <c r="F51" s="126"/>
      <c r="G51" s="142">
        <f>'J. Demicoli'!G45</f>
        <v>372</v>
      </c>
      <c r="H51" s="143">
        <f>'J. Demicoli'!I45</f>
        <v>15</v>
      </c>
      <c r="I51" s="143">
        <f>'J. Demicoli'!K45</f>
        <v>0</v>
      </c>
      <c r="J51" s="143">
        <f>'J. Demicoli'!M45</f>
        <v>13</v>
      </c>
      <c r="K51" s="143">
        <f>'J. Demicoli'!O45</f>
        <v>0</v>
      </c>
      <c r="L51" s="143">
        <f>'J. Demicoli'!Q45</f>
        <v>0</v>
      </c>
      <c r="M51" s="144">
        <f aca="true" t="shared" si="11" ref="M51:M67">G51+H51+I51-J51+K51-L51</f>
        <v>374</v>
      </c>
      <c r="N51" s="143">
        <f>'J. Demicoli'!U45</f>
        <v>0</v>
      </c>
      <c r="O51" s="145">
        <f>M51-N51</f>
        <v>374</v>
      </c>
      <c r="Q51" s="49" t="s">
        <v>111</v>
      </c>
    </row>
    <row r="52" spans="2:17" ht="11.25" customHeight="1">
      <c r="B52" s="126"/>
      <c r="C52" s="158" t="str">
        <f>Q62</f>
        <v>GABRIELLA VELLA</v>
      </c>
      <c r="D52" s="126"/>
      <c r="E52" s="126"/>
      <c r="F52" s="126"/>
      <c r="G52" s="142">
        <f>'Vella G.'!G45</f>
        <v>222</v>
      </c>
      <c r="H52" s="143">
        <f>'Vella G.'!I45</f>
        <v>13</v>
      </c>
      <c r="I52" s="143">
        <f>'Vella G.'!K45</f>
        <v>0</v>
      </c>
      <c r="J52" s="143">
        <f>'Vella G.'!M45</f>
        <v>8</v>
      </c>
      <c r="K52" s="143">
        <f>'Vella G.'!O45</f>
        <v>0</v>
      </c>
      <c r="L52" s="143">
        <f>'Vella G.'!Q45</f>
        <v>1</v>
      </c>
      <c r="M52" s="144">
        <f t="shared" si="11"/>
        <v>226</v>
      </c>
      <c r="N52" s="143">
        <f>'Vella G.'!U45</f>
        <v>5</v>
      </c>
      <c r="O52" s="145">
        <f aca="true" t="shared" si="12" ref="O52:O67">M52-N52</f>
        <v>221</v>
      </c>
      <c r="Q52" s="49" t="s">
        <v>112</v>
      </c>
    </row>
    <row r="53" spans="2:17" ht="11.25" customHeight="1">
      <c r="B53" s="126"/>
      <c r="C53" s="158" t="str">
        <f>Q30</f>
        <v>LEONARDCARUANA</v>
      </c>
      <c r="D53" s="126"/>
      <c r="E53" s="126"/>
      <c r="F53" s="126"/>
      <c r="G53" s="142">
        <f>'L. Caruana'!G45</f>
        <v>0</v>
      </c>
      <c r="H53" s="143">
        <f>'L. Caruana'!I45</f>
        <v>0</v>
      </c>
      <c r="I53" s="143">
        <f>'L. Caruana'!K45</f>
        <v>0</v>
      </c>
      <c r="J53" s="143">
        <f>'L. Caruana'!M45</f>
        <v>0</v>
      </c>
      <c r="K53" s="143">
        <f>'L. Caruana'!O45</f>
        <v>0</v>
      </c>
      <c r="L53" s="143">
        <f>'L. Caruana'!Q45</f>
        <v>0</v>
      </c>
      <c r="M53" s="144">
        <f t="shared" si="11"/>
        <v>0</v>
      </c>
      <c r="N53" s="143">
        <f>'L. Caruana'!U45</f>
        <v>0</v>
      </c>
      <c r="O53" s="145">
        <f t="shared" si="12"/>
        <v>0</v>
      </c>
      <c r="Q53" s="49" t="s">
        <v>113</v>
      </c>
    </row>
    <row r="54" spans="2:17" ht="11.25" customHeight="1">
      <c r="B54" s="126"/>
      <c r="C54" s="158" t="str">
        <f>Q72</f>
        <v>ASTRID-MAY GRIMA</v>
      </c>
      <c r="D54" s="126"/>
      <c r="E54" s="126"/>
      <c r="F54" s="126"/>
      <c r="G54" s="142">
        <f>'Astrid-May Grima'!G45</f>
        <v>3545</v>
      </c>
      <c r="H54" s="143">
        <f>'Astrid-May Grima'!I45</f>
        <v>12</v>
      </c>
      <c r="I54" s="143">
        <f>'Astrid-May Grima'!K45</f>
        <v>0</v>
      </c>
      <c r="J54" s="143">
        <f>'Astrid-May Grima'!M45</f>
        <v>4</v>
      </c>
      <c r="K54" s="143">
        <f>'Astrid-May Grima'!O45</f>
        <v>0</v>
      </c>
      <c r="L54" s="143">
        <f>'Astrid-May Grima'!Q45</f>
        <v>0</v>
      </c>
      <c r="M54" s="144">
        <f t="shared" si="11"/>
        <v>3553</v>
      </c>
      <c r="N54" s="143">
        <f>'Astrid-May Grima'!U45</f>
        <v>6</v>
      </c>
      <c r="O54" s="145">
        <f t="shared" si="12"/>
        <v>3547</v>
      </c>
      <c r="Q54" s="167" t="s">
        <v>114</v>
      </c>
    </row>
    <row r="55" spans="2:17" ht="11.25" customHeight="1">
      <c r="B55" s="166"/>
      <c r="C55" s="157" t="s">
        <v>175</v>
      </c>
      <c r="D55" s="126"/>
      <c r="E55" s="126"/>
      <c r="F55" s="126"/>
      <c r="G55" s="142">
        <f>'Farrugia Frendo C.'!G45</f>
        <v>1546</v>
      </c>
      <c r="H55" s="143">
        <f>'Farrugia Frendo C.'!I45</f>
        <v>135</v>
      </c>
      <c r="I55" s="143">
        <f>'Farrugia Frendo C.'!K45</f>
        <v>0</v>
      </c>
      <c r="J55" s="143">
        <f>'Farrugia Frendo C.'!M45</f>
        <v>26</v>
      </c>
      <c r="K55" s="143">
        <f>'Farrugia Frendo C.'!O45</f>
        <v>0</v>
      </c>
      <c r="L55" s="143">
        <f>'Farrugia Frendo C.'!Q45</f>
        <v>0</v>
      </c>
      <c r="M55" s="144">
        <f t="shared" si="11"/>
        <v>1655</v>
      </c>
      <c r="N55" s="143">
        <f>'Farrugia Frendo C.'!U45</f>
        <v>70</v>
      </c>
      <c r="O55" s="145">
        <f t="shared" si="12"/>
        <v>1585</v>
      </c>
      <c r="Q55" s="49" t="s">
        <v>115</v>
      </c>
    </row>
    <row r="56" spans="2:17" ht="11.25" customHeight="1">
      <c r="B56" s="126"/>
      <c r="C56" s="158" t="str">
        <f>Q39</f>
        <v>YANA MICALLEF STAFRACE</v>
      </c>
      <c r="D56" s="126"/>
      <c r="E56" s="126"/>
      <c r="F56" s="126"/>
      <c r="G56" s="142">
        <f>'Micallef Stafrace Y.'!G45</f>
        <v>1905</v>
      </c>
      <c r="H56" s="143">
        <f>'Micallef Stafrace Y.'!I45</f>
        <v>5</v>
      </c>
      <c r="I56" s="143">
        <f>'Micallef Stafrace Y.'!K45</f>
        <v>0</v>
      </c>
      <c r="J56" s="143">
        <f>'Micallef Stafrace Y.'!M45</f>
        <v>7</v>
      </c>
      <c r="K56" s="143">
        <f>'Micallef Stafrace Y.'!O45</f>
        <v>0</v>
      </c>
      <c r="L56" s="143">
        <f>'Micallef Stafrace Y.'!Q45</f>
        <v>0</v>
      </c>
      <c r="M56" s="144">
        <f t="shared" si="11"/>
        <v>1903</v>
      </c>
      <c r="N56" s="143">
        <f>'Micallef Stafrace Y.'!U45</f>
        <v>0</v>
      </c>
      <c r="O56" s="145">
        <f t="shared" si="12"/>
        <v>1903</v>
      </c>
      <c r="Q56" s="49" t="s">
        <v>116</v>
      </c>
    </row>
    <row r="57" spans="2:17" ht="11.25" customHeight="1">
      <c r="B57" s="126"/>
      <c r="C57" s="158" t="str">
        <f>Q28</f>
        <v>AUDREY DEMICOLI</v>
      </c>
      <c r="D57" s="126"/>
      <c r="E57" s="126"/>
      <c r="F57" s="126"/>
      <c r="G57" s="175">
        <f>'Demicoli A.'!G45</f>
        <v>575</v>
      </c>
      <c r="H57" s="143">
        <f>'Demicoli A.'!I45</f>
        <v>0</v>
      </c>
      <c r="I57" s="143">
        <f>'Demicoli A.'!K45</f>
        <v>0</v>
      </c>
      <c r="J57" s="143">
        <f>'Demicoli A.'!M45</f>
        <v>0</v>
      </c>
      <c r="K57" s="143">
        <f>'Demicoli A.'!O45</f>
        <v>0</v>
      </c>
      <c r="L57" s="143">
        <f>'Demicoli A.'!Q45</f>
        <v>0</v>
      </c>
      <c r="M57" s="144">
        <f t="shared" si="11"/>
        <v>575</v>
      </c>
      <c r="N57" s="143">
        <f>'Demicoli A.'!U45</f>
        <v>317</v>
      </c>
      <c r="O57" s="145">
        <f t="shared" si="12"/>
        <v>258</v>
      </c>
      <c r="Q57" s="49" t="s">
        <v>117</v>
      </c>
    </row>
    <row r="58" spans="2:17" ht="11.25" customHeight="1">
      <c r="B58" s="126"/>
      <c r="C58" s="158" t="str">
        <f>Q48</f>
        <v>MARSE-ANN FARRUGIA </v>
      </c>
      <c r="D58" s="126"/>
      <c r="E58" s="126"/>
      <c r="F58" s="126"/>
      <c r="G58" s="142">
        <f>'Farrugia M.'!G45</f>
        <v>237</v>
      </c>
      <c r="H58" s="143">
        <f>'Farrugia M.'!I45</f>
        <v>5</v>
      </c>
      <c r="I58" s="143">
        <f>'Farrugia M.'!K45</f>
        <v>0</v>
      </c>
      <c r="J58" s="143">
        <f>'Farrugia M.'!M45</f>
        <v>2</v>
      </c>
      <c r="K58" s="143">
        <f>'Farrugia M.'!O45</f>
        <v>0</v>
      </c>
      <c r="L58" s="143">
        <f>'Farrugia M.'!Q45</f>
        <v>0</v>
      </c>
      <c r="M58" s="144">
        <f t="shared" si="11"/>
        <v>240</v>
      </c>
      <c r="N58" s="143">
        <f>'Farrugia M.'!U45</f>
        <v>68</v>
      </c>
      <c r="O58" s="145">
        <f t="shared" si="12"/>
        <v>172</v>
      </c>
      <c r="Q58" s="49" t="s">
        <v>118</v>
      </c>
    </row>
    <row r="59" spans="2:17" ht="11.25" customHeight="1">
      <c r="B59" s="126"/>
      <c r="C59" s="158" t="str">
        <f>Q78</f>
        <v>NADINE LIA</v>
      </c>
      <c r="D59" s="126"/>
      <c r="E59" s="126"/>
      <c r="F59" s="126"/>
      <c r="G59" s="142">
        <f>'Nadine Lia'!G45</f>
        <v>412</v>
      </c>
      <c r="H59" s="143">
        <f>'Nadine Lia'!I45</f>
        <v>47</v>
      </c>
      <c r="I59" s="143">
        <f>'Nadine Lia'!K45</f>
        <v>0</v>
      </c>
      <c r="J59" s="143">
        <f>'Nadine Lia'!M45</f>
        <v>19</v>
      </c>
      <c r="K59" s="143">
        <f>'Nadine Lia'!O45</f>
        <v>0</v>
      </c>
      <c r="L59" s="143">
        <f>'Nadine Lia'!Q45</f>
        <v>0</v>
      </c>
      <c r="M59" s="144">
        <f t="shared" si="11"/>
        <v>440</v>
      </c>
      <c r="N59" s="143">
        <f>'Nadine Lia'!U45</f>
        <v>1</v>
      </c>
      <c r="O59" s="145">
        <f t="shared" si="12"/>
        <v>439</v>
      </c>
      <c r="Q59" s="49" t="s">
        <v>119</v>
      </c>
    </row>
    <row r="60" spans="2:17" ht="11.25" customHeight="1">
      <c r="B60" s="166"/>
      <c r="C60" s="158" t="str">
        <f>Q73</f>
        <v>SIMONE GRECH</v>
      </c>
      <c r="D60" s="126"/>
      <c r="E60" s="126"/>
      <c r="F60" s="126"/>
      <c r="G60" s="142">
        <f>'Simone Grech'!G45</f>
        <v>391</v>
      </c>
      <c r="H60" s="143">
        <f>'Simone Grech'!I45</f>
        <v>40</v>
      </c>
      <c r="I60" s="143">
        <f>'Simone Grech'!K45</f>
        <v>0</v>
      </c>
      <c r="J60" s="143">
        <f>'Simone Grech'!M45</f>
        <v>59</v>
      </c>
      <c r="K60" s="143">
        <f>'Simone Grech'!O45</f>
        <v>0</v>
      </c>
      <c r="L60" s="143">
        <f>'Simone Grech'!Q45</f>
        <v>1</v>
      </c>
      <c r="M60" s="144">
        <f t="shared" si="11"/>
        <v>371</v>
      </c>
      <c r="N60" s="143">
        <f>'Simone Grech'!U45</f>
        <v>6</v>
      </c>
      <c r="O60" s="145">
        <f t="shared" si="12"/>
        <v>365</v>
      </c>
      <c r="Q60" s="49" t="s">
        <v>120</v>
      </c>
    </row>
    <row r="61" spans="2:17" ht="11.25" customHeight="1">
      <c r="B61" s="126"/>
      <c r="C61" s="157" t="s">
        <v>163</v>
      </c>
      <c r="D61" s="126"/>
      <c r="E61" s="126"/>
      <c r="F61" s="126"/>
      <c r="G61" s="142">
        <f>'J. Mifsud'!G45</f>
        <v>134</v>
      </c>
      <c r="H61" s="143">
        <f>'J. Mifsud'!I45</f>
        <v>12</v>
      </c>
      <c r="I61" s="143">
        <f>'J. Mifsud'!K45</f>
        <v>0</v>
      </c>
      <c r="J61" s="143">
        <f>'J. Mifsud'!M45</f>
        <v>10</v>
      </c>
      <c r="K61" s="143">
        <f>'J. Mifsud'!O45</f>
        <v>0</v>
      </c>
      <c r="L61" s="143">
        <f>'J. Mifsud'!Q45</f>
        <v>1</v>
      </c>
      <c r="M61" s="144">
        <f t="shared" si="11"/>
        <v>135</v>
      </c>
      <c r="N61" s="143">
        <f>'J. Mifsud'!U45</f>
        <v>4</v>
      </c>
      <c r="O61" s="145">
        <f t="shared" si="12"/>
        <v>131</v>
      </c>
      <c r="Q61" s="49" t="s">
        <v>121</v>
      </c>
    </row>
    <row r="62" spans="2:17" ht="11.25" customHeight="1">
      <c r="B62" s="126"/>
      <c r="C62" s="158" t="str">
        <f>Q34</f>
        <v>DOREEN CLARKE</v>
      </c>
      <c r="D62" s="126"/>
      <c r="E62" s="126"/>
      <c r="F62" s="126"/>
      <c r="G62" s="142">
        <f>'Clarke D.'!G45</f>
        <v>437</v>
      </c>
      <c r="H62" s="143">
        <f>'Clarke D.'!I45</f>
        <v>17</v>
      </c>
      <c r="I62" s="143">
        <f>'Clarke D.'!K45</f>
        <v>0</v>
      </c>
      <c r="J62" s="143">
        <f>'Clarke D.'!M45</f>
        <v>15</v>
      </c>
      <c r="K62" s="143">
        <f>'Clarke D.'!O45</f>
        <v>1</v>
      </c>
      <c r="L62" s="143">
        <f>'Clarke D.'!Q45</f>
        <v>0</v>
      </c>
      <c r="M62" s="144">
        <f t="shared" si="11"/>
        <v>440</v>
      </c>
      <c r="N62" s="143">
        <f>'Clarke D.'!U45</f>
        <v>8</v>
      </c>
      <c r="O62" s="145">
        <f t="shared" si="12"/>
        <v>432</v>
      </c>
      <c r="Q62" s="157" t="s">
        <v>103</v>
      </c>
    </row>
    <row r="63" spans="2:17" ht="11.25" customHeight="1">
      <c r="B63" s="126"/>
      <c r="C63" s="158" t="str">
        <f>Q70</f>
        <v>NATASHA GALEA SCIBERRAS</v>
      </c>
      <c r="D63" s="126"/>
      <c r="E63" s="126"/>
      <c r="F63" s="126"/>
      <c r="G63" s="142">
        <f>'Galea Sciberras N.'!G45</f>
        <v>932</v>
      </c>
      <c r="H63" s="143">
        <f>'Galea Sciberras N.'!I45</f>
        <v>14</v>
      </c>
      <c r="I63" s="143">
        <f>'Galea Sciberras N.'!K45</f>
        <v>0</v>
      </c>
      <c r="J63" s="143">
        <f>'Galea Sciberras N.'!M45</f>
        <v>22</v>
      </c>
      <c r="K63" s="143">
        <f>'Galea Sciberras N.'!O45</f>
        <v>0</v>
      </c>
      <c r="L63" s="143">
        <f>'Galea Sciberras N.'!Q45</f>
        <v>0</v>
      </c>
      <c r="M63" s="144">
        <f>G63+H63+I63-J63+K63-L63</f>
        <v>924</v>
      </c>
      <c r="N63" s="143">
        <f>'Galea Sciberras N.'!U45</f>
        <v>197</v>
      </c>
      <c r="O63" s="145">
        <f>M63-N63</f>
        <v>727</v>
      </c>
      <c r="Q63" s="157" t="s">
        <v>98</v>
      </c>
    </row>
    <row r="64" spans="2:17" ht="11.25" customHeight="1">
      <c r="B64" s="126"/>
      <c r="C64" s="157" t="s">
        <v>164</v>
      </c>
      <c r="D64" s="126"/>
      <c r="E64" s="126"/>
      <c r="F64" s="126"/>
      <c r="G64" s="142">
        <f>'M. Vella'!G45</f>
        <v>315</v>
      </c>
      <c r="H64" s="143">
        <f>'M. Vella'!I45</f>
        <v>12</v>
      </c>
      <c r="I64" s="143">
        <f>'M. Vella'!K45</f>
        <v>0</v>
      </c>
      <c r="J64" s="143">
        <f>'M. Vella'!M45</f>
        <v>7</v>
      </c>
      <c r="K64" s="143">
        <f>'M. Vella'!O45</f>
        <v>0</v>
      </c>
      <c r="L64" s="143">
        <f>'M. Vella'!Q45</f>
        <v>1</v>
      </c>
      <c r="M64" s="144">
        <f>G64+H64+I64-J64+K64-L64</f>
        <v>319</v>
      </c>
      <c r="N64" s="143">
        <f>'M. Vella'!U45</f>
        <v>92</v>
      </c>
      <c r="O64" s="145">
        <f t="shared" si="12"/>
        <v>227</v>
      </c>
      <c r="Q64" s="176" t="s">
        <v>135</v>
      </c>
    </row>
    <row r="65" spans="2:17" ht="11.25" customHeight="1">
      <c r="B65" s="126"/>
      <c r="C65" s="157" t="str">
        <f>Q63</f>
        <v>CLAIRE STAFRACE ZAMMIT</v>
      </c>
      <c r="D65" s="126"/>
      <c r="E65" s="126"/>
      <c r="F65" s="126"/>
      <c r="G65" s="142">
        <f>'Stafrace Zammit C.'!G45</f>
        <v>1248</v>
      </c>
      <c r="H65" s="143">
        <f>'Stafrace Zammit C.'!I45</f>
        <v>62</v>
      </c>
      <c r="I65" s="168">
        <f>'Stafrace Zammit C.'!K45</f>
        <v>0</v>
      </c>
      <c r="J65" s="143">
        <f>'Stafrace Zammit C.'!M45</f>
        <v>55</v>
      </c>
      <c r="K65" s="143">
        <f>'Stafrace Zammit C.'!O45</f>
        <v>0</v>
      </c>
      <c r="L65" s="143">
        <f>'Stafrace Zammit C.'!Q45</f>
        <v>0</v>
      </c>
      <c r="M65" s="144">
        <f t="shared" si="11"/>
        <v>1255</v>
      </c>
      <c r="N65" s="143">
        <f>'Stafrace Zammit C.'!U45</f>
        <v>139</v>
      </c>
      <c r="O65" s="145">
        <f t="shared" si="12"/>
        <v>1116</v>
      </c>
      <c r="Q65" s="49" t="s">
        <v>136</v>
      </c>
    </row>
    <row r="66" spans="2:17" ht="11.25" customHeight="1">
      <c r="B66" s="126"/>
      <c r="C66" s="158" t="str">
        <f>Q79</f>
        <v>VICTOR GEORGE AXIAQ</v>
      </c>
      <c r="D66" s="126"/>
      <c r="E66" s="126"/>
      <c r="F66" s="126"/>
      <c r="G66" s="142">
        <f>'Victor George Axiaq'!G45</f>
        <v>2110</v>
      </c>
      <c r="H66" s="143">
        <f>'Victor George Axiaq'!I45</f>
        <v>166</v>
      </c>
      <c r="I66" s="143">
        <f>'Victor George Axiaq'!K45</f>
        <v>0</v>
      </c>
      <c r="J66" s="143">
        <f>'Victor George Axiaq'!M45</f>
        <v>289</v>
      </c>
      <c r="K66" s="143">
        <f>'Victor George Axiaq'!O45</f>
        <v>0</v>
      </c>
      <c r="L66" s="143">
        <f>'Victor George Axiaq'!Q45</f>
        <v>0</v>
      </c>
      <c r="M66" s="144">
        <f t="shared" si="11"/>
        <v>1987</v>
      </c>
      <c r="N66" s="143">
        <f>'Victor George Axiaq'!U45</f>
        <v>2</v>
      </c>
      <c r="O66" s="145">
        <f t="shared" si="12"/>
        <v>1985</v>
      </c>
      <c r="Q66" s="49" t="s">
        <v>138</v>
      </c>
    </row>
    <row r="67" spans="2:17" ht="11.25" customHeight="1">
      <c r="B67" s="126"/>
      <c r="C67" s="158" t="str">
        <f>Q44</f>
        <v>NOEL BARTOLO</v>
      </c>
      <c r="D67" s="126"/>
      <c r="E67" s="126"/>
      <c r="F67" s="126"/>
      <c r="G67" s="142">
        <f>'N. Bartolo'!G45</f>
        <v>0</v>
      </c>
      <c r="H67" s="143">
        <f>'N. Bartolo'!I45</f>
        <v>0</v>
      </c>
      <c r="I67" s="143">
        <f>'N. Bartolo'!K45</f>
        <v>0</v>
      </c>
      <c r="J67" s="143">
        <f>'N. Bartolo'!M45</f>
        <v>0</v>
      </c>
      <c r="K67" s="143">
        <f>'N. Bartolo'!O45</f>
        <v>0</v>
      </c>
      <c r="L67" s="143">
        <f>'N. Bartolo'!Q45</f>
        <v>0</v>
      </c>
      <c r="M67" s="144">
        <f t="shared" si="11"/>
        <v>0</v>
      </c>
      <c r="N67" s="143">
        <f>'N. Bartolo'!U45</f>
        <v>0</v>
      </c>
      <c r="O67" s="145">
        <f t="shared" si="12"/>
        <v>0</v>
      </c>
      <c r="Q67" s="49" t="s">
        <v>139</v>
      </c>
    </row>
    <row r="68" spans="2:17" ht="11.25" customHeight="1">
      <c r="B68" s="126"/>
      <c r="C68" s="158" t="str">
        <f>Q68</f>
        <v>NEVILLE CAMILLERI</v>
      </c>
      <c r="D68" s="126"/>
      <c r="E68" s="126"/>
      <c r="F68" s="126"/>
      <c r="G68" s="142">
        <f>'Camilleri N.'!G45</f>
        <v>267</v>
      </c>
      <c r="H68" s="143">
        <f>'Camilleri N.'!I45</f>
        <v>0</v>
      </c>
      <c r="I68" s="143">
        <f>'Camilleri N.'!K45</f>
        <v>0</v>
      </c>
      <c r="J68" s="143">
        <f>'Camilleri N.'!M45</f>
        <v>0</v>
      </c>
      <c r="K68" s="143">
        <f>'Camilleri N.'!O45</f>
        <v>0</v>
      </c>
      <c r="L68" s="143">
        <f>'Camilleri N.'!Q45</f>
        <v>0</v>
      </c>
      <c r="M68" s="144">
        <f aca="true" t="shared" si="13" ref="M68:M74">G68+H68+I68-J68+K68-L68</f>
        <v>267</v>
      </c>
      <c r="N68" s="143">
        <f>'Camilleri N.'!U45</f>
        <v>43</v>
      </c>
      <c r="O68" s="145">
        <f aca="true" t="shared" si="14" ref="O68:O73">M68-N68</f>
        <v>224</v>
      </c>
      <c r="Q68" s="49" t="s">
        <v>140</v>
      </c>
    </row>
    <row r="69" spans="2:17" ht="11.25" customHeight="1">
      <c r="B69" s="126"/>
      <c r="C69" s="158" t="str">
        <f>Q69</f>
        <v>IAN FARRUGIA</v>
      </c>
      <c r="D69" s="126"/>
      <c r="E69" s="126"/>
      <c r="F69" s="126"/>
      <c r="G69" s="142">
        <f>'Farrugia I.'!G45</f>
        <v>1437</v>
      </c>
      <c r="H69" s="143">
        <f>'Farrugia I.'!I45</f>
        <v>5</v>
      </c>
      <c r="I69" s="143">
        <f>'Farrugia I.'!K45</f>
        <v>0</v>
      </c>
      <c r="J69" s="143">
        <f>'Farrugia I.'!M45</f>
        <v>4</v>
      </c>
      <c r="K69" s="143">
        <f>'Farrugia I.'!O45</f>
        <v>0</v>
      </c>
      <c r="L69" s="143">
        <f>'Farrugia I.'!Q45</f>
        <v>0</v>
      </c>
      <c r="M69" s="144">
        <f t="shared" si="13"/>
        <v>1438</v>
      </c>
      <c r="N69" s="143">
        <f>'Farrugia I.'!U45</f>
        <v>1</v>
      </c>
      <c r="O69" s="145">
        <f t="shared" si="14"/>
        <v>1437</v>
      </c>
      <c r="Q69" s="49" t="s">
        <v>145</v>
      </c>
    </row>
    <row r="70" spans="2:17" ht="11.25" customHeight="1">
      <c r="B70" s="126"/>
      <c r="C70" s="158" t="str">
        <f>Q49</f>
        <v>ELAINE MERCIECA</v>
      </c>
      <c r="D70" s="126"/>
      <c r="E70" s="126"/>
      <c r="F70" s="126"/>
      <c r="G70" s="142">
        <f>'E. Mercieca'!G45</f>
        <v>0</v>
      </c>
      <c r="H70" s="143">
        <f>'E. Mercieca'!I45</f>
        <v>0</v>
      </c>
      <c r="I70" s="143">
        <f>'E. Mercieca'!K45</f>
        <v>0</v>
      </c>
      <c r="J70" s="143">
        <f>'E. Mercieca'!M45</f>
        <v>0</v>
      </c>
      <c r="K70" s="143">
        <f>'E. Mercieca'!O45</f>
        <v>0</v>
      </c>
      <c r="L70" s="143">
        <f>'E. Mercieca'!Q45</f>
        <v>0</v>
      </c>
      <c r="M70" s="144">
        <f t="shared" si="13"/>
        <v>0</v>
      </c>
      <c r="N70" s="143">
        <f>'E. Mercieca'!U45</f>
        <v>0</v>
      </c>
      <c r="O70" s="145">
        <f t="shared" si="14"/>
        <v>0</v>
      </c>
      <c r="Q70" s="49" t="s">
        <v>148</v>
      </c>
    </row>
    <row r="71" spans="2:17" ht="11.25" customHeight="1">
      <c r="B71" s="126"/>
      <c r="C71" s="158" t="str">
        <f>Q75</f>
        <v>CHARMAINE GALEA</v>
      </c>
      <c r="D71" s="126"/>
      <c r="E71" s="126"/>
      <c r="F71" s="126"/>
      <c r="G71" s="142">
        <f>'Galea C.'!G45</f>
        <v>392</v>
      </c>
      <c r="H71" s="143">
        <f>'Galea C.'!I45</f>
        <v>35</v>
      </c>
      <c r="I71" s="143">
        <f>'Galea C.'!K45</f>
        <v>0</v>
      </c>
      <c r="J71" s="143">
        <f>'Galea C.'!M45</f>
        <v>85</v>
      </c>
      <c r="K71" s="143">
        <f>'Galea C.'!O45</f>
        <v>0</v>
      </c>
      <c r="L71" s="143">
        <f>'Galea C.'!Q45</f>
        <v>1</v>
      </c>
      <c r="M71" s="144">
        <f t="shared" si="13"/>
        <v>341</v>
      </c>
      <c r="N71" s="143">
        <f>'Galea C.'!U45</f>
        <v>17</v>
      </c>
      <c r="O71" s="145">
        <f t="shared" si="14"/>
        <v>324</v>
      </c>
      <c r="Q71" s="49" t="s">
        <v>153</v>
      </c>
    </row>
    <row r="72" spans="2:17" ht="11.25" customHeight="1">
      <c r="B72" s="126"/>
      <c r="C72" s="158" t="str">
        <f>Q29</f>
        <v>DONATELLA FRENDO DIMECH</v>
      </c>
      <c r="D72" s="126"/>
      <c r="E72" s="126"/>
      <c r="F72" s="126"/>
      <c r="G72" s="142">
        <f>'Frendo Dimech D.'!G45</f>
        <v>153</v>
      </c>
      <c r="H72" s="143">
        <f>'Frendo Dimech D.'!I45</f>
        <v>6</v>
      </c>
      <c r="I72" s="143">
        <f>'Frendo Dimech D.'!K45</f>
        <v>0</v>
      </c>
      <c r="J72" s="143">
        <f>'Frendo Dimech D.'!M45</f>
        <v>11</v>
      </c>
      <c r="K72" s="143">
        <f>'Frendo Dimech D.'!O45</f>
        <v>0</v>
      </c>
      <c r="L72" s="143">
        <f>'Frendo Dimech D.'!Q45</f>
        <v>2</v>
      </c>
      <c r="M72" s="144">
        <f t="shared" si="13"/>
        <v>146</v>
      </c>
      <c r="N72" s="143">
        <f>'Frendo Dimech D.'!U45</f>
        <v>24</v>
      </c>
      <c r="O72" s="145">
        <f t="shared" si="14"/>
        <v>122</v>
      </c>
      <c r="Q72" s="49" t="s">
        <v>187</v>
      </c>
    </row>
    <row r="73" spans="2:17" ht="11.25" customHeight="1">
      <c r="B73" s="126"/>
      <c r="C73" s="158" t="str">
        <f>Q77</f>
        <v>RACHEL MONTEBELLO</v>
      </c>
      <c r="D73" s="126"/>
      <c r="E73" s="126"/>
      <c r="F73" s="126"/>
      <c r="G73" s="142">
        <f>'Rachel Montebello'!G45</f>
        <v>299</v>
      </c>
      <c r="H73" s="143">
        <f>'Rachel Montebello'!I45</f>
        <v>10</v>
      </c>
      <c r="I73" s="143">
        <f>'Rachel Montebello'!K45</f>
        <v>1</v>
      </c>
      <c r="J73" s="143">
        <f>'Rachel Montebello'!M45</f>
        <v>9</v>
      </c>
      <c r="K73" s="143">
        <f>'Rachel Montebello'!O45</f>
        <v>0</v>
      </c>
      <c r="L73" s="143">
        <f>'Rachel Montebello'!Q45</f>
        <v>0</v>
      </c>
      <c r="M73" s="144">
        <f t="shared" si="13"/>
        <v>301</v>
      </c>
      <c r="N73" s="143">
        <f>'Rachel Montebello'!U45</f>
        <v>142</v>
      </c>
      <c r="O73" s="145">
        <f t="shared" si="14"/>
        <v>159</v>
      </c>
      <c r="Q73" s="49" t="s">
        <v>188</v>
      </c>
    </row>
    <row r="74" spans="2:15" ht="11.25" customHeight="1">
      <c r="B74" s="126"/>
      <c r="C74" s="157" t="s">
        <v>221</v>
      </c>
      <c r="D74" s="126"/>
      <c r="E74" s="126"/>
      <c r="F74" s="126"/>
      <c r="G74" s="142">
        <f>'Lara Lanfranco'!G46</f>
        <v>0</v>
      </c>
      <c r="H74" s="143">
        <f>'Lara Lanfranco'!I46</f>
        <v>0</v>
      </c>
      <c r="I74" s="143">
        <f>'Lara Lanfranco'!K46</f>
        <v>0</v>
      </c>
      <c r="J74" s="143">
        <f>'Lara Lanfranco'!M46</f>
        <v>0</v>
      </c>
      <c r="K74" s="143">
        <f>'Lara Lanfranco'!O46</f>
        <v>0</v>
      </c>
      <c r="L74" s="143">
        <f>'Lara Lanfranco'!Q46</f>
        <v>0</v>
      </c>
      <c r="M74" s="144">
        <f t="shared" si="13"/>
        <v>0</v>
      </c>
      <c r="N74" s="143">
        <f>'Lara Lanfranco'!U46</f>
        <v>0</v>
      </c>
      <c r="O74" s="145">
        <f>M74-N74</f>
        <v>0</v>
      </c>
    </row>
    <row r="75" spans="2:17" ht="13.5">
      <c r="B75" s="126"/>
      <c r="C75" s="126"/>
      <c r="D75" s="126"/>
      <c r="E75" s="126"/>
      <c r="F75" s="159" t="s">
        <v>53</v>
      </c>
      <c r="G75" s="177">
        <f aca="true" t="shared" si="15" ref="G75:O75">SUM(G51:G73)</f>
        <v>16929</v>
      </c>
      <c r="H75" s="178">
        <f t="shared" si="15"/>
        <v>611</v>
      </c>
      <c r="I75" s="178">
        <f t="shared" si="15"/>
        <v>1</v>
      </c>
      <c r="J75" s="178">
        <f t="shared" si="15"/>
        <v>645</v>
      </c>
      <c r="K75" s="178">
        <f t="shared" si="15"/>
        <v>1</v>
      </c>
      <c r="L75" s="178">
        <f t="shared" si="15"/>
        <v>7</v>
      </c>
      <c r="M75" s="179">
        <f t="shared" si="15"/>
        <v>16890</v>
      </c>
      <c r="N75" s="178">
        <f t="shared" si="15"/>
        <v>1142</v>
      </c>
      <c r="O75" s="180">
        <f t="shared" si="15"/>
        <v>15748</v>
      </c>
      <c r="Q75" s="49" t="s">
        <v>154</v>
      </c>
    </row>
    <row r="76" spans="2:17" ht="15" customHeight="1" thickBot="1">
      <c r="B76" s="146"/>
      <c r="C76" s="147"/>
      <c r="D76" s="147"/>
      <c r="E76" s="148"/>
      <c r="F76" s="181" t="s">
        <v>7</v>
      </c>
      <c r="G76" s="149">
        <f aca="true" t="shared" si="16" ref="G76:O76">G75</f>
        <v>16929</v>
      </c>
      <c r="H76" s="150">
        <f t="shared" si="16"/>
        <v>611</v>
      </c>
      <c r="I76" s="150">
        <f t="shared" si="16"/>
        <v>1</v>
      </c>
      <c r="J76" s="150">
        <f t="shared" si="16"/>
        <v>645</v>
      </c>
      <c r="K76" s="150">
        <f t="shared" si="16"/>
        <v>1</v>
      </c>
      <c r="L76" s="150">
        <f t="shared" si="16"/>
        <v>7</v>
      </c>
      <c r="M76" s="151">
        <f t="shared" si="16"/>
        <v>16890</v>
      </c>
      <c r="N76" s="150">
        <f t="shared" si="16"/>
        <v>1142</v>
      </c>
      <c r="O76" s="182">
        <f t="shared" si="16"/>
        <v>15748</v>
      </c>
      <c r="Q76" s="49" t="s">
        <v>161</v>
      </c>
    </row>
    <row r="77" spans="2:17" ht="11.25" customHeight="1">
      <c r="B77" s="166"/>
      <c r="C77" s="158"/>
      <c r="D77" s="126"/>
      <c r="E77" s="126"/>
      <c r="F77" s="126"/>
      <c r="G77" s="183"/>
      <c r="H77" s="183"/>
      <c r="I77" s="183"/>
      <c r="J77" s="183"/>
      <c r="K77" s="183"/>
      <c r="L77" s="183"/>
      <c r="M77" s="183"/>
      <c r="N77" s="183"/>
      <c r="O77" s="172"/>
      <c r="Q77" s="49" t="s">
        <v>189</v>
      </c>
    </row>
    <row r="78" spans="2:17" ht="11.25" customHeight="1">
      <c r="B78" s="166"/>
      <c r="C78" s="158"/>
      <c r="D78" s="126"/>
      <c r="E78" s="126"/>
      <c r="F78" s="126"/>
      <c r="G78" s="183"/>
      <c r="H78" s="183"/>
      <c r="I78" s="183"/>
      <c r="J78" s="183"/>
      <c r="K78" s="183"/>
      <c r="L78" s="183"/>
      <c r="M78" s="183"/>
      <c r="N78" s="183"/>
      <c r="O78" s="172"/>
      <c r="Q78" s="49" t="s">
        <v>201</v>
      </c>
    </row>
    <row r="79" spans="2:17" ht="11.25" customHeight="1">
      <c r="B79" s="166"/>
      <c r="C79" s="158"/>
      <c r="D79" s="126"/>
      <c r="E79" s="126"/>
      <c r="F79" s="126"/>
      <c r="G79" s="183"/>
      <c r="H79" s="183"/>
      <c r="I79" s="183"/>
      <c r="J79" s="183"/>
      <c r="K79" s="183"/>
      <c r="L79" s="183"/>
      <c r="M79" s="183"/>
      <c r="N79" s="183"/>
      <c r="O79" s="172"/>
      <c r="Q79" s="49" t="s">
        <v>202</v>
      </c>
    </row>
    <row r="80" spans="2:15" ht="11.25" customHeight="1">
      <c r="B80" s="166"/>
      <c r="C80" s="158"/>
      <c r="D80" s="126"/>
      <c r="E80" s="126"/>
      <c r="F80" s="126"/>
      <c r="G80" s="183"/>
      <c r="H80" s="183"/>
      <c r="I80" s="183"/>
      <c r="J80" s="183"/>
      <c r="K80" s="183"/>
      <c r="L80" s="183"/>
      <c r="M80" s="183"/>
      <c r="N80" s="183"/>
      <c r="O80" s="172"/>
    </row>
    <row r="81" spans="2:15" ht="11.25" customHeight="1">
      <c r="B81" s="166"/>
      <c r="C81" s="158"/>
      <c r="D81" s="126"/>
      <c r="E81" s="126"/>
      <c r="F81" s="126"/>
      <c r="G81" s="183"/>
      <c r="H81" s="183"/>
      <c r="I81" s="183"/>
      <c r="J81" s="183"/>
      <c r="K81" s="183"/>
      <c r="L81" s="183"/>
      <c r="M81" s="183"/>
      <c r="N81" s="183"/>
      <c r="O81" s="172"/>
    </row>
    <row r="82" spans="2:15" ht="11.25" customHeight="1">
      <c r="B82" s="166"/>
      <c r="C82" s="158"/>
      <c r="D82" s="126"/>
      <c r="E82" s="126"/>
      <c r="F82" s="126"/>
      <c r="G82" s="183"/>
      <c r="H82" s="183"/>
      <c r="I82" s="183"/>
      <c r="J82" s="183"/>
      <c r="K82" s="183"/>
      <c r="L82" s="183"/>
      <c r="M82" s="183"/>
      <c r="N82" s="183"/>
      <c r="O82" s="172"/>
    </row>
    <row r="83" spans="2:15" ht="11.25" customHeight="1">
      <c r="B83" s="166"/>
      <c r="C83" s="158"/>
      <c r="D83" s="126"/>
      <c r="E83" s="126"/>
      <c r="F83" s="126"/>
      <c r="G83" s="183"/>
      <c r="H83" s="183"/>
      <c r="I83" s="183"/>
      <c r="J83" s="183"/>
      <c r="K83" s="183"/>
      <c r="L83" s="183"/>
      <c r="M83" s="183"/>
      <c r="N83" s="183"/>
      <c r="O83" s="172"/>
    </row>
    <row r="84" spans="2:15" ht="11.25" customHeight="1">
      <c r="B84" s="166"/>
      <c r="C84" s="158"/>
      <c r="D84" s="126"/>
      <c r="E84" s="126"/>
      <c r="F84" s="126"/>
      <c r="G84" s="183"/>
      <c r="H84" s="183"/>
      <c r="I84" s="183"/>
      <c r="J84" s="183"/>
      <c r="K84" s="183"/>
      <c r="L84" s="183"/>
      <c r="M84" s="183"/>
      <c r="N84" s="183"/>
      <c r="O84" s="172"/>
    </row>
    <row r="85" spans="2:15" ht="13.5">
      <c r="B85" s="166"/>
      <c r="C85" s="126"/>
      <c r="D85" s="126"/>
      <c r="E85" s="126"/>
      <c r="F85" s="159"/>
      <c r="G85" s="183"/>
      <c r="H85" s="183"/>
      <c r="I85" s="183"/>
      <c r="J85" s="183"/>
      <c r="K85" s="183"/>
      <c r="L85" s="183"/>
      <c r="M85" s="183"/>
      <c r="N85" s="183"/>
      <c r="O85" s="172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6">
      <selection activeCell="G27" sqref="G27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00390625" style="1" customWidth="1"/>
    <col min="10" max="10" width="1.421875" style="1" customWidth="1"/>
    <col min="11" max="11" width="7.8515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6.00390625" style="1" customWidth="1"/>
    <col min="22" max="22" width="1.421875" style="1" customWidth="1"/>
    <col min="23" max="23" width="8.42187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178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183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88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88</v>
      </c>
      <c r="T24" s="3"/>
      <c r="U24" s="39"/>
      <c r="V24" s="3"/>
      <c r="W24" s="18">
        <f aca="true" t="shared" si="0" ref="W24:W39">IF(ISNUMBER(S24),S24,0)-IF(ISNUMBER(U24),U24,0)</f>
        <v>88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28</v>
      </c>
      <c r="H25" s="3"/>
      <c r="I25" s="39">
        <v>5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26</v>
      </c>
      <c r="T25" s="3"/>
      <c r="U25" s="39"/>
      <c r="V25" s="3"/>
      <c r="W25" s="18">
        <f t="shared" si="0"/>
        <v>26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1316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1316</v>
      </c>
      <c r="T28" s="3"/>
      <c r="U28" s="39"/>
      <c r="V28" s="3"/>
      <c r="W28" s="18">
        <f t="shared" si="0"/>
        <v>1316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358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358</v>
      </c>
      <c r="T35" s="3"/>
      <c r="U35" s="39"/>
      <c r="V35" s="3"/>
      <c r="W35" s="18">
        <f t="shared" si="0"/>
        <v>358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79</v>
      </c>
      <c r="H36" s="34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79</v>
      </c>
      <c r="T36" s="3"/>
      <c r="U36" s="39"/>
      <c r="V36" s="3"/>
      <c r="W36" s="18">
        <f>IF(ISNUMBER(S36),S36,0)-IF(ISNUMBER(U36),U36,0)</f>
        <v>79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'[1]Micallef Stafrace Y.'!$S$37</f>
        <v>36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36</v>
      </c>
      <c r="T37" s="3"/>
      <c r="U37" s="39"/>
      <c r="V37" s="3"/>
      <c r="W37" s="18">
        <f t="shared" si="0"/>
        <v>36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1905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1903</v>
      </c>
      <c r="T45" s="18"/>
      <c r="U45" s="21">
        <f>SUM(U22:U43)</f>
        <v>0</v>
      </c>
      <c r="V45" s="18"/>
      <c r="W45" s="21">
        <f>SUM(W22:W43)</f>
        <v>1903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">
      <selection activeCell="G27" sqref="G27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0039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57421875" style="1" customWidth="1"/>
    <col min="22" max="22" width="1.57421875" style="1" customWidth="1"/>
    <col min="23" max="23" width="6.574218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65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162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162</v>
      </c>
      <c r="T24" s="3"/>
      <c r="U24" s="39">
        <v>34</v>
      </c>
      <c r="V24" s="3"/>
      <c r="W24" s="18">
        <f aca="true" t="shared" si="0" ref="W24:W39">IF(ISNUMBER(S24),S24,0)-IF(ISNUMBER(U24),U24,0)</f>
        <v>128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63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63</v>
      </c>
      <c r="T25" s="3"/>
      <c r="U25" s="39" t="s">
        <v>210</v>
      </c>
      <c r="V25" s="3"/>
      <c r="W25" s="18">
        <f t="shared" si="0"/>
        <v>63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350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350</v>
      </c>
      <c r="T36" s="3"/>
      <c r="U36" s="39">
        <v>283</v>
      </c>
      <c r="V36" s="3"/>
      <c r="W36" s="18">
        <f>IF(ISNUMBER(S36),S36,0)-IF(ISNUMBER(U36),U36,0)</f>
        <v>67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575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575</v>
      </c>
      <c r="T45" s="18"/>
      <c r="U45" s="21">
        <f>SUM(U22:U43)</f>
        <v>317</v>
      </c>
      <c r="V45" s="18"/>
      <c r="W45" s="21">
        <f>SUM(W22:W43)</f>
        <v>258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9">
      <selection activeCell="G27" sqref="G27"/>
    </sheetView>
  </sheetViews>
  <sheetFormatPr defaultColWidth="9.140625" defaultRowHeight="12.75"/>
  <cols>
    <col min="1" max="1" width="4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57421875" style="1" customWidth="1"/>
    <col min="16" max="16" width="1.57421875" style="1" customWidth="1"/>
    <col min="17" max="17" width="6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133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190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191</v>
      </c>
      <c r="T24" s="3"/>
      <c r="U24" s="39">
        <v>68</v>
      </c>
      <c r="V24" s="3"/>
      <c r="W24" s="18">
        <f aca="true" t="shared" si="0" ref="W24:W39">IF(ISNUMBER(S24),S24,0)-IF(ISNUMBER(U24),U24,0)</f>
        <v>123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45</v>
      </c>
      <c r="H25" s="3"/>
      <c r="I25" s="39">
        <v>3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47</v>
      </c>
      <c r="T25" s="3"/>
      <c r="U25" s="39"/>
      <c r="V25" s="3"/>
      <c r="W25" s="18">
        <f t="shared" si="0"/>
        <v>47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237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240</v>
      </c>
      <c r="T45" s="18"/>
      <c r="U45" s="21">
        <f>SUM(U22:U43)</f>
        <v>68</v>
      </c>
      <c r="V45" s="18"/>
      <c r="W45" s="21">
        <f>SUM(W22:W43)</f>
        <v>172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">
      <selection activeCell="G27" sqref="G27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199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145</v>
      </c>
      <c r="H24" s="3"/>
      <c r="I24" s="39">
        <v>7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150</v>
      </c>
      <c r="T24" s="3"/>
      <c r="U24" s="39">
        <v>1</v>
      </c>
      <c r="V24" s="3"/>
      <c r="W24" s="18">
        <f aca="true" t="shared" si="0" ref="W24:W39">IF(ISNUMBER(S24),S24,0)-IF(ISNUMBER(U24),U24,0)</f>
        <v>149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59</v>
      </c>
      <c r="H25" s="3"/>
      <c r="I25" s="39">
        <v>8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65</v>
      </c>
      <c r="T25" s="3"/>
      <c r="U25" s="39"/>
      <c r="V25" s="3"/>
      <c r="W25" s="18">
        <f t="shared" si="0"/>
        <v>65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201</v>
      </c>
      <c r="H36" s="3"/>
      <c r="I36" s="39">
        <v>32</v>
      </c>
      <c r="J36" s="3"/>
      <c r="K36" s="39"/>
      <c r="L36" s="3"/>
      <c r="M36" s="39">
        <v>15</v>
      </c>
      <c r="N36" s="3"/>
      <c r="O36" s="39"/>
      <c r="P36" s="3"/>
      <c r="Q36" s="39"/>
      <c r="R36" s="3"/>
      <c r="S36" s="18">
        <f t="shared" si="1"/>
        <v>218</v>
      </c>
      <c r="T36" s="3"/>
      <c r="U36" s="39"/>
      <c r="V36" s="3"/>
      <c r="W36" s="18">
        <f>IF(ISNUMBER(S36),S36,0)-IF(ISNUMBER(U36),U36,0)</f>
        <v>218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412</v>
      </c>
      <c r="H45" s="18"/>
      <c r="I45" s="21">
        <f>SUM(I22:I43)</f>
        <v>47</v>
      </c>
      <c r="J45" s="18"/>
      <c r="K45" s="21">
        <f>SUM(K23:K43)</f>
        <v>0</v>
      </c>
      <c r="L45" s="18"/>
      <c r="M45" s="21">
        <f>SUM(M22:M43)</f>
        <v>19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440</v>
      </c>
      <c r="T45" s="18"/>
      <c r="U45" s="21">
        <f>SUM(U22:U43)</f>
        <v>1</v>
      </c>
      <c r="V45" s="18"/>
      <c r="W45" s="21">
        <f>SUM(W22:W43)</f>
        <v>439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13">
      <selection activeCell="G27" sqref="G27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4" ht="15.75" customHeight="1">
      <c r="B4" s="212" t="s">
        <v>191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21:43" ht="4.5" customHeight="1">
      <c r="U6" s="212" t="s">
        <v>44</v>
      </c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</row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12</v>
      </c>
      <c r="H23" s="3"/>
      <c r="I23" s="38"/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11</v>
      </c>
      <c r="T23" s="3"/>
      <c r="U23" s="38"/>
      <c r="V23" s="3"/>
      <c r="W23" s="18">
        <f>IF(ISNUMBER(S23),S23,0)-IF(ISNUMBER(U23),U23,0)</f>
        <v>11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33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32</v>
      </c>
      <c r="T24" s="3"/>
      <c r="U24" s="39">
        <v>6</v>
      </c>
      <c r="V24" s="3"/>
      <c r="W24" s="18">
        <f aca="true" t="shared" si="0" ref="W24:W39">IF(ISNUMBER(S24),S24,0)-IF(ISNUMBER(U24),U24,0)</f>
        <v>26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1</v>
      </c>
      <c r="H25" s="3"/>
      <c r="I25" s="39"/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27</v>
      </c>
      <c r="H35" s="3"/>
      <c r="I35" s="39"/>
      <c r="J35" s="3"/>
      <c r="K35" s="39"/>
      <c r="L35" s="3"/>
      <c r="M35" s="39">
        <v>1</v>
      </c>
      <c r="N35" s="3"/>
      <c r="O35" s="39"/>
      <c r="P35" s="3"/>
      <c r="Q35" s="39"/>
      <c r="R35" s="3"/>
      <c r="S35" s="18">
        <f t="shared" si="1"/>
        <v>26</v>
      </c>
      <c r="T35" s="3"/>
      <c r="U35" s="39"/>
      <c r="V35" s="3"/>
      <c r="W35" s="18">
        <f t="shared" si="0"/>
        <v>26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318</v>
      </c>
      <c r="H36" s="3"/>
      <c r="I36" s="39">
        <v>40</v>
      </c>
      <c r="J36" s="3"/>
      <c r="K36" s="39"/>
      <c r="L36" s="3"/>
      <c r="M36" s="39">
        <v>55</v>
      </c>
      <c r="N36" s="3"/>
      <c r="O36" s="39"/>
      <c r="P36" s="3"/>
      <c r="Q36" s="39">
        <v>1</v>
      </c>
      <c r="R36" s="3"/>
      <c r="S36" s="18">
        <f t="shared" si="1"/>
        <v>302</v>
      </c>
      <c r="T36" s="3"/>
      <c r="U36" s="39"/>
      <c r="V36" s="3"/>
      <c r="W36" s="18">
        <f>IF(ISNUMBER(S36),S36,0)-IF(ISNUMBER(U36),U36,0)</f>
        <v>302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391</v>
      </c>
      <c r="H45" s="18"/>
      <c r="I45" s="21">
        <f>SUM(I22:I43)</f>
        <v>40</v>
      </c>
      <c r="J45" s="18"/>
      <c r="K45" s="21">
        <f>SUM(K23:K43)</f>
        <v>0</v>
      </c>
      <c r="L45" s="18"/>
      <c r="M45" s="21">
        <f>SUM(M22:M43)</f>
        <v>59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371</v>
      </c>
      <c r="T45" s="18"/>
      <c r="U45" s="21">
        <f>SUM(U22:U43)</f>
        <v>6</v>
      </c>
      <c r="V45" s="18"/>
      <c r="W45" s="21">
        <f>SUM(W22:W43)</f>
        <v>365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13">
      <selection activeCell="G27" sqref="G27"/>
    </sheetView>
  </sheetViews>
  <sheetFormatPr defaultColWidth="9.140625" defaultRowHeight="12.75"/>
  <cols>
    <col min="1" max="1" width="3.14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8.00390625" style="1" bestFit="1" customWidth="1"/>
    <col min="20" max="20" width="1.57421875" style="1" customWidth="1"/>
    <col min="21" max="21" width="5.140625" style="1" customWidth="1"/>
    <col min="22" max="22" width="1.57421875" style="1" customWidth="1"/>
    <col min="23" max="23" width="8.140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167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68</v>
      </c>
      <c r="H24" s="3"/>
      <c r="I24" s="39">
        <v>6</v>
      </c>
      <c r="J24" s="3"/>
      <c r="K24" s="39"/>
      <c r="L24" s="3"/>
      <c r="M24" s="39">
        <v>6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67</v>
      </c>
      <c r="T24" s="3"/>
      <c r="U24" s="39">
        <v>3</v>
      </c>
      <c r="V24" s="3"/>
      <c r="W24" s="18">
        <f aca="true" t="shared" si="0" ref="W24:W39">IF(ISNUMBER(S24),S24,0)-IF(ISNUMBER(U24),U24,0)</f>
        <v>64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10</v>
      </c>
      <c r="H25" s="3"/>
      <c r="I25" s="39">
        <v>6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14</v>
      </c>
      <c r="T25" s="3"/>
      <c r="U25" s="39"/>
      <c r="V25" s="3"/>
      <c r="W25" s="18">
        <f t="shared" si="0"/>
        <v>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56</v>
      </c>
      <c r="H36" s="3"/>
      <c r="I36" s="39"/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54</v>
      </c>
      <c r="T36" s="3"/>
      <c r="U36" s="39">
        <v>1</v>
      </c>
      <c r="V36" s="3"/>
      <c r="W36" s="18">
        <f>IF(ISNUMBER(S36),S36,0)-IF(ISNUMBER(U36),U36,0)</f>
        <v>53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134</v>
      </c>
      <c r="H45" s="18"/>
      <c r="I45" s="21">
        <f>SUM(I22:I43)</f>
        <v>12</v>
      </c>
      <c r="J45" s="18"/>
      <c r="K45" s="21">
        <f>SUM(K23:K42)</f>
        <v>0</v>
      </c>
      <c r="L45" s="18"/>
      <c r="M45" s="21">
        <f>SUM(M22:M43)</f>
        <v>10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135</v>
      </c>
      <c r="T45" s="18"/>
      <c r="U45" s="21">
        <f>SUM(U22:U43)</f>
        <v>4</v>
      </c>
      <c r="V45" s="18"/>
      <c r="W45" s="21">
        <f>SUM(W22:W43)</f>
        <v>131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">
      <selection activeCell="G27" sqref="G27"/>
    </sheetView>
  </sheetViews>
  <sheetFormatPr defaultColWidth="9.140625" defaultRowHeight="12.75"/>
  <cols>
    <col min="1" max="1" width="1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57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66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125</v>
      </c>
      <c r="H23" s="3"/>
      <c r="I23" s="38">
        <v>9</v>
      </c>
      <c r="J23" s="3"/>
      <c r="K23" s="38"/>
      <c r="L23" s="3"/>
      <c r="M23" s="38">
        <v>8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126</v>
      </c>
      <c r="T23" s="3"/>
      <c r="U23" s="38"/>
      <c r="V23" s="3"/>
      <c r="W23" s="18">
        <f>IF(ISNUMBER(S23),S23,0)-IF(ISNUMBER(U23),U23,0)</f>
        <v>126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116</v>
      </c>
      <c r="H24" s="3"/>
      <c r="I24" s="39">
        <v>3</v>
      </c>
      <c r="J24" s="3"/>
      <c r="K24" s="39"/>
      <c r="L24" s="3"/>
      <c r="M24" s="39">
        <v>3</v>
      </c>
      <c r="N24" s="3"/>
      <c r="O24" s="39">
        <v>1</v>
      </c>
      <c r="P24" s="3"/>
      <c r="Q24" s="39"/>
      <c r="R24" s="3"/>
      <c r="S24" s="18">
        <f>IF(ISNUMBER(G24),G24,0)+IF(ISNUMBER(I24),I24,0)-IF(ISNUMBER(M24),M24,0)+IF(ISNUMBER(O24),O24,0)-IF(ISNUMBER(Q24),Q24,0)+IF(ISNUMBER(K24),K24,0)</f>
        <v>117</v>
      </c>
      <c r="T24" s="3"/>
      <c r="U24" s="39">
        <v>1</v>
      </c>
      <c r="V24" s="3"/>
      <c r="W24" s="18">
        <f aca="true" t="shared" si="0" ref="W24:W39">IF(ISNUMBER(S24),S24,0)-IF(ISNUMBER(U24),U24,0)</f>
        <v>116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118</v>
      </c>
      <c r="H25" s="3"/>
      <c r="I25" s="39">
        <v>3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119</v>
      </c>
      <c r="T25" s="3"/>
      <c r="U25" s="39"/>
      <c r="V25" s="3"/>
      <c r="W25" s="18">
        <f t="shared" si="0"/>
        <v>119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3</v>
      </c>
      <c r="H36" s="3"/>
      <c r="I36" s="39">
        <v>2</v>
      </c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'[1]Clarke D.'!$S$37</f>
        <v>3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</v>
      </c>
      <c r="T37" s="3"/>
      <c r="U37" s="39">
        <v>3</v>
      </c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'[1]Clarke D.'!$S$43</f>
        <v>32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32</v>
      </c>
      <c r="T43" s="3"/>
      <c r="U43" s="39">
        <v>2</v>
      </c>
      <c r="V43" s="3"/>
      <c r="W43" s="18">
        <f>IF(ISNUMBER(S43),S43,0)-IF(ISNUMBER(U43),U43,0)</f>
        <v>30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437</v>
      </c>
      <c r="H45" s="18"/>
      <c r="I45" s="21">
        <f>SUM(I22:I43)</f>
        <v>17</v>
      </c>
      <c r="J45" s="18"/>
      <c r="K45" s="21">
        <f>SUM(K23:K43)</f>
        <v>0</v>
      </c>
      <c r="L45" s="18"/>
      <c r="M45" s="21">
        <f>SUM(M22:M43)</f>
        <v>15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440</v>
      </c>
      <c r="T45" s="18"/>
      <c r="U45" s="21">
        <f>SUM(U22:U43)</f>
        <v>8</v>
      </c>
      <c r="V45" s="18"/>
      <c r="W45" s="21">
        <f>SUM(W22:W43)</f>
        <v>432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13">
      <selection activeCell="G27" sqref="G27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57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421875" style="1" customWidth="1"/>
    <col min="13" max="13" width="5.57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7.0039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144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145</v>
      </c>
      <c r="H24" s="3"/>
      <c r="I24" s="39">
        <v>5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146</v>
      </c>
      <c r="T24" s="3"/>
      <c r="U24" s="39">
        <v>1</v>
      </c>
      <c r="V24" s="3"/>
      <c r="W24" s="18">
        <f aca="true" t="shared" si="0" ref="W24:W39">IF(ISNUMBER(S24),S24,0)-IF(ISNUMBER(U24),U24,0)</f>
        <v>145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131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131</v>
      </c>
      <c r="T25" s="3"/>
      <c r="U25" s="39"/>
      <c r="V25" s="3"/>
      <c r="W25" s="18">
        <f t="shared" si="0"/>
        <v>131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102</v>
      </c>
      <c r="T31" s="3"/>
      <c r="U31" s="39"/>
      <c r="V31" s="3"/>
      <c r="W31" s="18">
        <f t="shared" si="0"/>
        <v>102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319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319</v>
      </c>
      <c r="T36" s="3"/>
      <c r="U36" s="39"/>
      <c r="V36" s="3"/>
      <c r="W36" s="18">
        <f>IF(ISNUMBER(S36),S36,0)-IF(ISNUMBER(U36),U36,0)</f>
        <v>319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1437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1438</v>
      </c>
      <c r="T45" s="18"/>
      <c r="U45" s="21">
        <f>SUM(U22:U43)</f>
        <v>1</v>
      </c>
      <c r="V45" s="18"/>
      <c r="W45" s="21">
        <f>SUM(W22:W43)</f>
        <v>1437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2">
      <selection activeCell="G27" sqref="G27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140625" style="1" customWidth="1"/>
    <col min="6" max="6" width="1.574218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3.57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168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6</v>
      </c>
      <c r="H23" s="3"/>
      <c r="I23" s="38">
        <v>3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8</v>
      </c>
      <c r="T23" s="3"/>
      <c r="U23" s="38"/>
      <c r="V23" s="3"/>
      <c r="W23" s="18">
        <f>IF(ISNUMBER(S23),S23,0)-IF(ISNUMBER(U23),U23,0)</f>
        <v>8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140</v>
      </c>
      <c r="H24" s="3"/>
      <c r="I24" s="39">
        <v>4</v>
      </c>
      <c r="J24" s="3"/>
      <c r="K24" s="39"/>
      <c r="L24" s="3"/>
      <c r="M24" s="39">
        <v>6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137</v>
      </c>
      <c r="T24" s="3"/>
      <c r="U24" s="39">
        <v>7</v>
      </c>
      <c r="V24" s="3"/>
      <c r="W24" s="18">
        <f aca="true" t="shared" si="0" ref="W24:W39">IF(ISNUMBER(S24),S24,0)-IF(ISNUMBER(U24),U24,0)</f>
        <v>130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76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81</v>
      </c>
      <c r="T25" s="3"/>
      <c r="U25" s="39"/>
      <c r="V25" s="3"/>
      <c r="W25" s="18">
        <f t="shared" si="0"/>
        <v>81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34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34</v>
      </c>
      <c r="T34" s="3"/>
      <c r="U34" s="39">
        <v>28</v>
      </c>
      <c r="V34" s="3"/>
      <c r="W34" s="18">
        <f t="shared" si="0"/>
        <v>6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6</v>
      </c>
      <c r="T35" s="3"/>
      <c r="U35" s="39">
        <v>5</v>
      </c>
      <c r="V35" s="3"/>
      <c r="W35" s="18">
        <f t="shared" si="0"/>
        <v>1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315</v>
      </c>
      <c r="H45" s="18"/>
      <c r="I45" s="21">
        <f>SUM(I22:I43)</f>
        <v>12</v>
      </c>
      <c r="J45" s="18"/>
      <c r="K45" s="21">
        <f>SUM(K23:K43)</f>
        <v>0</v>
      </c>
      <c r="L45" s="18"/>
      <c r="M45" s="21">
        <f>SUM(M22:M43)</f>
        <v>7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319</v>
      </c>
      <c r="T45" s="18"/>
      <c r="U45" s="21">
        <f>SUM(U22:U43)</f>
        <v>92</v>
      </c>
      <c r="V45" s="18"/>
      <c r="W45" s="21">
        <f>SUM(W22:W43)</f>
        <v>227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6">
      <selection activeCell="G27" sqref="G27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8.0039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6.8515625" style="1" customWidth="1"/>
    <col min="18" max="18" width="1.421875" style="1" customWidth="1"/>
    <col min="19" max="19" width="7.57421875" style="1" customWidth="1"/>
    <col min="20" max="20" width="1.57421875" style="1" customWidth="1"/>
    <col min="21" max="21" width="5.421875" style="1" bestFit="1" customWidth="1"/>
    <col min="22" max="22" width="1.851562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200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9</v>
      </c>
      <c r="H23" s="3"/>
      <c r="I23" s="38">
        <v>6</v>
      </c>
      <c r="J23" s="3"/>
      <c r="K23" s="38"/>
      <c r="L23" s="3"/>
      <c r="M23" s="38">
        <v>8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7</v>
      </c>
      <c r="T23" s="3"/>
      <c r="U23" s="38">
        <v>2</v>
      </c>
      <c r="V23" s="3"/>
      <c r="W23" s="18">
        <f>IF(ISNUMBER(S23),S23,0)-IF(ISNUMBER(U23),U23,0)</f>
        <v>5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3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</v>
      </c>
      <c r="T24" s="3"/>
      <c r="U24" s="39"/>
      <c r="V24" s="3"/>
      <c r="W24" s="18">
        <f aca="true" t="shared" si="0" ref="W24:W39">IF(ISNUMBER(S24),S24,0)-IF(ISNUMBER(U24),U24,0)</f>
        <v>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88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94</v>
      </c>
      <c r="T25" s="3"/>
      <c r="U25" s="39"/>
      <c r="V25" s="3"/>
      <c r="W25" s="18">
        <f t="shared" si="0"/>
        <v>94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3</v>
      </c>
      <c r="H31" s="3"/>
      <c r="I31" s="39">
        <v>3</v>
      </c>
      <c r="J31" s="3"/>
      <c r="K31" s="39"/>
      <c r="L31" s="3"/>
      <c r="M31" s="39">
        <v>2</v>
      </c>
      <c r="N31" s="3"/>
      <c r="O31" s="39"/>
      <c r="P31" s="3"/>
      <c r="Q31" s="39"/>
      <c r="R31" s="3"/>
      <c r="S31" s="18">
        <f t="shared" si="1"/>
        <v>4</v>
      </c>
      <c r="T31" s="3"/>
      <c r="U31" s="39"/>
      <c r="V31" s="3"/>
      <c r="W31" s="18">
        <f t="shared" si="0"/>
        <v>4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1525</v>
      </c>
      <c r="H34" s="3"/>
      <c r="I34" s="39">
        <v>150</v>
      </c>
      <c r="J34" s="3"/>
      <c r="K34" s="39"/>
      <c r="L34" s="3"/>
      <c r="M34" s="39">
        <v>278</v>
      </c>
      <c r="N34" s="3"/>
      <c r="O34" s="39"/>
      <c r="P34" s="3"/>
      <c r="Q34" s="39"/>
      <c r="R34" s="3"/>
      <c r="S34" s="18">
        <f t="shared" si="1"/>
        <v>1397</v>
      </c>
      <c r="T34" s="3"/>
      <c r="U34" s="39"/>
      <c r="V34" s="3"/>
      <c r="W34" s="18">
        <f t="shared" si="0"/>
        <v>1397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22</v>
      </c>
      <c r="H35" s="3"/>
      <c r="I35" s="39">
        <v>1</v>
      </c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23</v>
      </c>
      <c r="T35" s="3"/>
      <c r="U35" s="39"/>
      <c r="V35" s="3"/>
      <c r="W35" s="18">
        <f t="shared" si="0"/>
        <v>23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460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460</v>
      </c>
      <c r="T36" s="3"/>
      <c r="U36" s="39"/>
      <c r="V36" s="3"/>
      <c r="W36" s="18">
        <f>IF(ISNUMBER(S36),S36,0)-IF(ISNUMBER(U36),U36,0)</f>
        <v>460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2110</v>
      </c>
      <c r="H45" s="18"/>
      <c r="I45" s="21">
        <f>SUM(I22:I43)</f>
        <v>166</v>
      </c>
      <c r="J45" s="18"/>
      <c r="K45" s="21">
        <f>SUM(K23:K43)</f>
        <v>0</v>
      </c>
      <c r="L45" s="18"/>
      <c r="M45" s="21">
        <f>SUM(M22:M43)</f>
        <v>289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1987</v>
      </c>
      <c r="T45" s="18"/>
      <c r="U45" s="21">
        <f>SUM(U22:U43)</f>
        <v>2</v>
      </c>
      <c r="V45" s="18"/>
      <c r="W45" s="21">
        <f>SUM(W22:W43)</f>
        <v>1985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2"/>
  <sheetViews>
    <sheetView showGridLines="0" zoomScale="80" zoomScaleNormal="80" zoomScalePageLayoutView="0" workbookViewId="0" topLeftCell="A14">
      <selection activeCell="Y30" sqref="Y30"/>
    </sheetView>
  </sheetViews>
  <sheetFormatPr defaultColWidth="9.140625" defaultRowHeight="12.75"/>
  <cols>
    <col min="1" max="1" width="19.140625" style="49" customWidth="1"/>
    <col min="2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5" t="s">
        <v>151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12.75" customHeight="1">
      <c r="A4" s="207" t="s">
        <v>55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s="52" customFormat="1" ht="15" customHeight="1">
      <c r="A5" s="208" t="s">
        <v>56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ht="15" customHeight="1">
      <c r="A6" s="209" t="str">
        <f>CONCATENATE(Kriminal!G6," ",Kriminal!H6)</f>
        <v>Statistika Ghal Lulju 2021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218</v>
      </c>
      <c r="E9" s="55" t="s">
        <v>193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204</v>
      </c>
      <c r="K9" s="55" t="s">
        <v>194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205</v>
      </c>
      <c r="S9" s="55" t="s">
        <v>219</v>
      </c>
      <c r="T9" s="55" t="s">
        <v>149</v>
      </c>
      <c r="U9" s="104" t="s">
        <v>220</v>
      </c>
      <c r="V9" s="107" t="s">
        <v>155</v>
      </c>
      <c r="W9" s="104" t="s">
        <v>174</v>
      </c>
      <c r="X9" s="104" t="s">
        <v>195</v>
      </c>
      <c r="Y9" s="104" t="s">
        <v>223</v>
      </c>
      <c r="Z9" s="56" t="s">
        <v>21</v>
      </c>
      <c r="AA9" s="57" t="s">
        <v>22</v>
      </c>
      <c r="AB9" s="108" t="s">
        <v>23</v>
      </c>
      <c r="AC9" s="59" t="s">
        <v>24</v>
      </c>
    </row>
    <row r="10" spans="1:29" ht="15.75" customHeight="1">
      <c r="A10" s="109" t="s">
        <v>32</v>
      </c>
      <c r="B10" s="61">
        <f>SUMIF('J. Demicoli'!$D$23:$D$43,A10,'J. Demicoli'!$I$23:$I$43)</f>
        <v>10</v>
      </c>
      <c r="C10" s="62">
        <f>SUMIF('Vella G.'!$D$23:$D$43,A10,'Vella G.'!$I$23:$I$43)</f>
        <v>2</v>
      </c>
      <c r="D10" s="62">
        <f>SUMIF('L. Caruana'!$D$23:$D$43,A10,'L. Caruana'!$I$23:$I$43)</f>
        <v>0</v>
      </c>
      <c r="E10" s="62">
        <f>SUMIF('Astrid-May Grima'!$D$23:$D$43,A10,'Astrid-May Grima'!$I$23:$I$43)</f>
        <v>0</v>
      </c>
      <c r="F10" s="62">
        <f>SUMIF('Farrugia Frendo C.'!$D$23:$D$43,A10,'Farrugia Frendo C.'!$I$23:$I$43)</f>
        <v>0</v>
      </c>
      <c r="G10" s="62">
        <f>SUMIF('Micallef Stafrace Y.'!$D$23:$D$43,A10,'Micallef Stafrace Y.'!$I$23:$I$43)</f>
        <v>0</v>
      </c>
      <c r="H10" s="62">
        <f>SUMIF('Demicoli A.'!$D$23:$D$43,A10,'Demicoli A.'!$I$23:$I$43)</f>
        <v>0</v>
      </c>
      <c r="I10" s="62">
        <f>SUMIF('Farrugia M.'!$D$23:$D$43,A10,'Farrugia M.'!$I$23:$I$43)</f>
        <v>0</v>
      </c>
      <c r="J10" s="62">
        <f>SUMIF('Nadine Lia'!$D$23:$D$43,A10,'Nadine Lia'!$I$23:$I$43)</f>
        <v>0</v>
      </c>
      <c r="K10" s="62">
        <f>SUMIF('Simone Grech'!$D$23:$D$43,A10,'Simone Grech'!$I$23:$I$43)</f>
        <v>0</v>
      </c>
      <c r="L10" s="62">
        <f>SUMIF('Camilleri N.'!$D$23:$D$43,A10,'Camilleri N.'!$I$23:$I$43)</f>
        <v>0</v>
      </c>
      <c r="M10" s="62">
        <f>SUMIF('J. Mifsud'!$D$23:$D$43,A10,'J. Mifsud'!$I$23:$I$43)</f>
        <v>0</v>
      </c>
      <c r="N10" s="62">
        <f>SUMIF('Clarke D.'!$D$23:$D$43,A10,'Clarke D.'!$I$23:$I$43)</f>
        <v>9</v>
      </c>
      <c r="O10" s="62">
        <f>SUMIF('Farrugia I.'!$D$23:$D$43,A10,'Farrugia I.'!$I$23:$I$43)</f>
        <v>0</v>
      </c>
      <c r="P10" s="62">
        <f>SUMIF('M. Vella'!$D$23:$D$43,A10,'M. Vella'!$I$23:$I$43)</f>
        <v>3</v>
      </c>
      <c r="Q10" s="62">
        <f>SUMIF('Stafrace Zammit C.'!$D$23:$D$43,A10,'Stafrace Zammit C.'!$I$23:$I$43)</f>
        <v>0</v>
      </c>
      <c r="R10" s="62">
        <f>SUMIF('Victor George Axiaq'!$D$23:$D$43,A10,'Victor George Axiaq'!$I$23:$I$43)</f>
        <v>6</v>
      </c>
      <c r="S10" s="62">
        <f>SUMIF('N. Bartolo'!$D$23:$D$43,A10,'N. Bartolo'!$I$23:$I$43)</f>
        <v>0</v>
      </c>
      <c r="T10" s="62">
        <f>SUMIF('Galea Sciberras N.'!$D$23:$D$43,A10,'Galea Sciberras N.'!$I$23:$I$43)</f>
        <v>0</v>
      </c>
      <c r="U10" s="62">
        <f>SUMIF('E. Mercieca'!$D$23:$D$43,A10,'E. Mercieca'!$I$23:$I$43)</f>
        <v>0</v>
      </c>
      <c r="V10" s="62">
        <f>SUMIF('Galea C.'!$D$23:$D$43,A10,'Galea C.'!$I$23:$I$43)</f>
        <v>2</v>
      </c>
      <c r="W10" s="63">
        <f>SUMIF('Frendo Dimech D.'!$D$23:$D$43,A10,'Frendo Dimech D.'!$I$23:$I$43)</f>
        <v>0</v>
      </c>
      <c r="X10" s="63">
        <f>SUMIF('Rachel Montebello'!$D$23:$D$43,A10,'Rachel Montebello'!$I$23:$I$43)</f>
        <v>0</v>
      </c>
      <c r="Y10" s="63">
        <f>SUMIF('Lara Lanfranco'!$D$23:$D$43,B10,'Lara Lanfranco'!$I$23:$I$43)</f>
        <v>0</v>
      </c>
      <c r="Z10" s="64">
        <f aca="true" t="shared" si="0" ref="Z10:Z30">SUM(B10:X10)</f>
        <v>32</v>
      </c>
      <c r="AA10" s="110">
        <f aca="true" t="shared" si="1" ref="AA10:AA26">Z10/$Z$31</f>
        <v>0.05237315875613748</v>
      </c>
      <c r="AB10" s="111"/>
      <c r="AC10" s="67"/>
    </row>
    <row r="11" spans="1:29" ht="15.75" customHeight="1">
      <c r="A11" s="112" t="s">
        <v>33</v>
      </c>
      <c r="B11" s="69">
        <f>SUMIF('J. Demicoli'!$D$23:$D$43,A11,'J. Demicoli'!$I$23:$I$43)</f>
        <v>0</v>
      </c>
      <c r="C11" s="63">
        <f>SUMIF('Vella G.'!$D$23:$D$43,A11,'Vella G.'!$I$23:$I$43)</f>
        <v>3</v>
      </c>
      <c r="D11" s="63">
        <f>SUMIF('L. Caruana'!$D$23:$D$43,A11,'L. Caruana'!$I$23:$I$43)</f>
        <v>0</v>
      </c>
      <c r="E11" s="63">
        <f>SUMIF('Astrid-May Grima'!$D$23:$D$43,A11,'Astrid-May Grima'!$I$23:$I$43)</f>
        <v>6</v>
      </c>
      <c r="F11" s="63">
        <f>SUMIF('Farrugia Frendo C.'!$D$23:$D$43,A11,'Farrugia Frendo C.'!$I$23:$I$43)</f>
        <v>7</v>
      </c>
      <c r="G11" s="63">
        <f>SUMIF('Micallef Stafrace Y.'!$D$23:$D$43,A11,'Micallef Stafrace Y.'!$I$23:$I$43)</f>
        <v>0</v>
      </c>
      <c r="H11" s="63">
        <f>SUMIF('Demicoli A.'!$D$23:$D$43,A11,'Demicoli A.'!$I$23:$I$43)</f>
        <v>0</v>
      </c>
      <c r="I11" s="63">
        <f>SUMIF('Farrugia M.'!$D$23:$D$43,A11,'Farrugia M.'!$I$23:$I$43)</f>
        <v>2</v>
      </c>
      <c r="J11" s="63">
        <f>SUMIF('Nadine Lia'!$D$23:$D$43,A11,'Nadine Lia'!$I$23:$I$43)</f>
        <v>7</v>
      </c>
      <c r="K11" s="63">
        <f>SUMIF('Simone Grech'!$D$23:$D$43,A11,'Simone Grech'!$I$23:$I$43)</f>
        <v>0</v>
      </c>
      <c r="L11" s="63">
        <f>SUMIF('Camilleri N.'!$D$23:$D$43,A11,'Camilleri N.'!$I$23:$I$43)</f>
        <v>0</v>
      </c>
      <c r="M11" s="63">
        <f>SUMIF('J. Mifsud'!$D$23:$D$43,A11,'J. Mifsud'!$I$23:$I$43)</f>
        <v>6</v>
      </c>
      <c r="N11" s="63">
        <f>SUMIF('Clarke D.'!$D$23:$D$43,A11,'Clarke D.'!$I$23:$I$43)</f>
        <v>3</v>
      </c>
      <c r="O11" s="63">
        <f>SUMIF('Farrugia I.'!$D$23:$D$43,A11,'Farrugia I.'!$I$23:$I$43)</f>
        <v>5</v>
      </c>
      <c r="P11" s="63">
        <f>SUMIF('M. Vella'!$D$23:$D$43,A11,'M. Vella'!$I$23:$I$43)</f>
        <v>4</v>
      </c>
      <c r="Q11" s="63">
        <f>SUMIF('Stafrace Zammit C.'!$D$23:$D$43,A11,'Stafrace Zammit C.'!$I$23:$I$43)</f>
        <v>11</v>
      </c>
      <c r="R11" s="63">
        <f>SUMIF('Victor George Axiaq'!$D$23:$D$43,A11,'Victor George Axiaq'!$I$23:$I$43)</f>
        <v>0</v>
      </c>
      <c r="S11" s="63">
        <f>SUMIF('N. Bartolo'!$D$23:$D$43,A11,'N. Bartolo'!$I$23:$I$43)</f>
        <v>0</v>
      </c>
      <c r="T11" s="63">
        <f>SUMIF('Galea Sciberras N.'!$D$23:$D$43,A11,'Galea Sciberras N.'!$I$23:$I$43)</f>
        <v>5</v>
      </c>
      <c r="U11" s="63">
        <f>SUMIF('E. Mercieca'!$D$23:$D$43,A11,'E. Mercieca'!$I$23:$I$43)</f>
        <v>0</v>
      </c>
      <c r="V11" s="63">
        <f>SUMIF('Galea C.'!$D$23:$D$43,A11,'Galea C.'!$I$23:$I$43)</f>
        <v>1</v>
      </c>
      <c r="W11" s="63">
        <f>SUMIF('Frendo Dimech D.'!$D$23:$D$43,A11,'Frendo Dimech D.'!$I$23:$I$43)</f>
        <v>3</v>
      </c>
      <c r="X11" s="63">
        <f>SUMIF('Rachel Montebello'!$D$23:$D$43,A11,'Rachel Montebello'!$I$23:$I$43)</f>
        <v>6</v>
      </c>
      <c r="Y11" s="63">
        <f>SUMIF('Lara Lanfranco'!$D$23:$D$43,B11,'Lara Lanfranco'!$I$23:$I$43)</f>
        <v>0</v>
      </c>
      <c r="Z11" s="70">
        <f t="shared" si="0"/>
        <v>69</v>
      </c>
      <c r="AA11" s="113">
        <f t="shared" si="1"/>
        <v>0.11292962356792144</v>
      </c>
      <c r="AB11" s="114"/>
      <c r="AC11" s="73"/>
    </row>
    <row r="12" spans="1:29" ht="15.75" customHeight="1">
      <c r="A12" s="115" t="s">
        <v>19</v>
      </c>
      <c r="B12" s="75">
        <f>SUMIF('J. Demicoli'!$D$23:$D$43,A12,'J. Demicoli'!$I$23:$I$43)</f>
        <v>5</v>
      </c>
      <c r="C12" s="76">
        <f>SUMIF('Vella G.'!$D$23:$D$43,A12,'Vella G.'!$I$23:$I$43)</f>
        <v>8</v>
      </c>
      <c r="D12" s="76">
        <f>SUMIF('L. Caruana'!$D$23:$D$43,A12,'L. Caruana'!$I$23:$I$43)</f>
        <v>0</v>
      </c>
      <c r="E12" s="76">
        <f>SUMIF('Astrid-May Grima'!$D$23:$D$43,A12,'Astrid-May Grima'!$I$23:$I$43)</f>
        <v>6</v>
      </c>
      <c r="F12" s="76">
        <f>SUMIF('Farrugia Frendo C.'!$D$23:$D$43,A12,'Farrugia Frendo C.'!$I$23:$I$43)</f>
        <v>4</v>
      </c>
      <c r="G12" s="76">
        <f>SUMIF('Micallef Stafrace Y.'!$D$23:$D$43,A12,'Micallef Stafrace Y.'!$I$23:$I$43)</f>
        <v>5</v>
      </c>
      <c r="H12" s="76">
        <f>SUMIF('Demicoli A.'!$D$23:$D$43,A12,'Demicoli A.'!$I$23:$I$43)</f>
        <v>0</v>
      </c>
      <c r="I12" s="76">
        <f>SUMIF('Farrugia M.'!$D$23:$D$43,A12,'Farrugia M.'!$I$23:$I$43)</f>
        <v>3</v>
      </c>
      <c r="J12" s="76">
        <f>SUMIF('Nadine Lia'!$D$23:$D$43,A12,'Nadine Lia'!$I$23:$I$43)</f>
        <v>8</v>
      </c>
      <c r="K12" s="76">
        <f>SUMIF('Simone Grech'!$D$23:$D$43,A12,'Simone Grech'!$I$23:$I$43)</f>
        <v>0</v>
      </c>
      <c r="L12" s="76">
        <f>SUMIF('Camilleri N.'!$D$23:$D$43,A12,'Camilleri N.'!$I$23:$I$43)</f>
        <v>0</v>
      </c>
      <c r="M12" s="76">
        <f>SUMIF('J. Mifsud'!$D$23:$D$43,A12,'J. Mifsud'!$I$23:$I$43)</f>
        <v>6</v>
      </c>
      <c r="N12" s="76">
        <f>SUMIF('Clarke D.'!$D$23:$D$43,A12,'Clarke D.'!$I$23:$I$43)</f>
        <v>3</v>
      </c>
      <c r="O12" s="76">
        <f>SUMIF('Farrugia I.'!$D$23:$D$43,A12,'Farrugia I.'!$I$23:$I$43)</f>
        <v>0</v>
      </c>
      <c r="P12" s="76">
        <f>SUMIF('M. Vella'!$D$23:$D$43,A12,'M. Vella'!$I$23:$I$43)</f>
        <v>5</v>
      </c>
      <c r="Q12" s="76">
        <f>SUMIF('Stafrace Zammit C.'!$D$23:$D$43,A12,'Stafrace Zammit C.'!$I$23:$I$43)</f>
        <v>4</v>
      </c>
      <c r="R12" s="76">
        <f>SUMIF('Victor George Axiaq'!$D$23:$D$43,A12,'Victor George Axiaq'!$I$23:$I$43)</f>
        <v>6</v>
      </c>
      <c r="S12" s="76">
        <f>SUMIF('N. Bartolo'!$D$23:$D$43,A12,'N. Bartolo'!$I$23:$I$43)</f>
        <v>0</v>
      </c>
      <c r="T12" s="76">
        <f>SUMIF('Galea Sciberras N.'!$D$23:$D$43,A12,'Galea Sciberras N.'!$I$23:$I$43)</f>
        <v>3</v>
      </c>
      <c r="U12" s="76">
        <f>SUMIF('E. Mercieca'!$D$23:$D$43,A12,'E. Mercieca'!$I$23:$I$43)</f>
        <v>0</v>
      </c>
      <c r="V12" s="76">
        <f>SUMIF('Galea C.'!$D$23:$D$43,A12,'Galea C.'!$I$23:$I$43)</f>
        <v>0</v>
      </c>
      <c r="W12" s="63">
        <f>SUMIF('Frendo Dimech D.'!$D$23:$D$43,A12,'Frendo Dimech D.'!$I$23:$I$43)</f>
        <v>2</v>
      </c>
      <c r="X12" s="76">
        <f>SUMIF('Rachel Montebello'!$D$23:$D$43,A12,'Rachel Montebello'!$I$23:$I$43)</f>
        <v>4</v>
      </c>
      <c r="Y12" s="77">
        <f>SUMIF('Lara Lanfranco'!$D$23:$D$43,B12,'Lara Lanfranco'!$I$23:$I$43)</f>
        <v>0</v>
      </c>
      <c r="Z12" s="78">
        <f t="shared" si="0"/>
        <v>72</v>
      </c>
      <c r="AA12" s="116">
        <f t="shared" si="1"/>
        <v>0.11783960720130933</v>
      </c>
      <c r="AB12" s="117">
        <f>SUM(Z10:Z12)</f>
        <v>173</v>
      </c>
      <c r="AC12" s="81">
        <f>AB12/$Z$31</f>
        <v>0.28314238952536824</v>
      </c>
    </row>
    <row r="13" spans="1:29" ht="15.75" customHeight="1">
      <c r="A13" s="109" t="s">
        <v>8</v>
      </c>
      <c r="B13" s="61">
        <f>SUMIF('J. Demicoli'!$D$23:$D$43,A13,'J. Demicoli'!$I$23:$I$43)</f>
        <v>0</v>
      </c>
      <c r="C13" s="62">
        <f>SUMIF('Vella G.'!$D$23:$D$43,A13,'Vella G.'!$I$23:$I$43)</f>
        <v>0</v>
      </c>
      <c r="D13" s="62">
        <f>SUMIF('L. Caruana'!$D$23:$D$43,A13,'L. Caruana'!$I$23:$I$43)</f>
        <v>0</v>
      </c>
      <c r="E13" s="62">
        <f>SUMIF('Astrid-May Grima'!$D$23:$D$43,A13,'Astrid-May Grima'!$I$23:$I$43)</f>
        <v>0</v>
      </c>
      <c r="F13" s="62">
        <f>SUMIF('Farrugia Frendo C.'!$D$23:$D$43,A13,'Farrugia Frendo C.'!$I$23:$I$43)</f>
        <v>0</v>
      </c>
      <c r="G13" s="62">
        <f>SUMIF('Micallef Stafrace Y.'!$D$23:$D$43,A13,'Micallef Stafrace Y.'!$I$23:$I$43)</f>
        <v>0</v>
      </c>
      <c r="H13" s="62">
        <f>SUMIF('Demicoli A.'!$D$23:$D$43,A13,'Demicoli A.'!$I$23:$I$43)</f>
        <v>0</v>
      </c>
      <c r="I13" s="62">
        <f>SUMIF('Farrugia M.'!$D$23:$D$43,A13,'Farrugia M.'!$I$23:$I$43)</f>
        <v>0</v>
      </c>
      <c r="J13" s="62">
        <f>SUMIF('Nadine Lia'!$D$23:$D$43,A13,'Nadine Lia'!$I$23:$I$43)</f>
        <v>0</v>
      </c>
      <c r="K13" s="62">
        <f>SUMIF('Simone Grech'!$D$23:$D$43,A13,'Simone Grech'!$I$23:$I$43)</f>
        <v>0</v>
      </c>
      <c r="L13" s="62">
        <f>SUMIF('Camilleri N.'!$D$23:$D$43,A13,'Camilleri N.'!$I$23:$I$43)</f>
        <v>0</v>
      </c>
      <c r="M13" s="62">
        <f>SUMIF('J. Mifsud'!$D$23:$D$43,A13,'J. Mifsud'!$I$23:$I$43)</f>
        <v>0</v>
      </c>
      <c r="N13" s="62">
        <f>SUMIF('Clarke D.'!$D$23:$D$43,A13,'Clarke D.'!$I$23:$I$43)</f>
        <v>0</v>
      </c>
      <c r="O13" s="62">
        <f>SUMIF('Farrugia I.'!$D$23:$D$43,A13,'Farrugia I.'!$I$23:$I$43)</f>
        <v>0</v>
      </c>
      <c r="P13" s="62">
        <f>SUMIF('M. Vella'!$D$23:$D$43,A13,'M. Vella'!$I$23:$I$43)</f>
        <v>0</v>
      </c>
      <c r="Q13" s="62">
        <f>SUMIF('Stafrace Zammit C.'!$D$23:$D$43,A13,'Stafrace Zammit C.'!$I$23:$I$43)</f>
        <v>0</v>
      </c>
      <c r="R13" s="62">
        <f>SUMIF('Victor George Axiaq'!$D$23:$D$43,A13,'Victor George Axiaq'!$I$23:$I$43)</f>
        <v>0</v>
      </c>
      <c r="S13" s="62">
        <f>SUMIF('N. Bartolo'!$D$23:$D$43,A13,'N. Bartolo'!$I$23:$I$43)</f>
        <v>0</v>
      </c>
      <c r="T13" s="62">
        <f>SUMIF('Galea Sciberras N.'!$D$23:$D$43,A13,'Galea Sciberras N.'!$I$23:$I$43)</f>
        <v>0</v>
      </c>
      <c r="U13" s="62">
        <f>SUMIF('E. Mercieca'!$D$23:$D$43,A13,'E. Mercieca'!$I$23:$I$43)</f>
        <v>0</v>
      </c>
      <c r="V13" s="62">
        <f>SUMIF('Galea C.'!$D$23:$D$43,A13,'Galea C.'!$I$23:$I$43)</f>
        <v>0</v>
      </c>
      <c r="W13" s="62">
        <f>SUMIF('Frendo Dimech D.'!$D$23:$D$43,A13,'Frendo Dimech D.'!$I$23:$I$43)</f>
        <v>0</v>
      </c>
      <c r="X13" s="62">
        <f>SUMIF('Rachel Montebello'!$D$23:$D$43,A13,'Rachel Montebello'!$I$23:$I$43)</f>
        <v>0</v>
      </c>
      <c r="Y13" s="63">
        <f>SUMIF('Lara Lanfranco'!$D$23:$D$43,B13,'Lara Lanfranco'!$I$23:$I$43)</f>
        <v>0</v>
      </c>
      <c r="Z13" s="64">
        <f t="shared" si="0"/>
        <v>0</v>
      </c>
      <c r="AA13" s="110">
        <f t="shared" si="1"/>
        <v>0</v>
      </c>
      <c r="AB13" s="111"/>
      <c r="AC13" s="67"/>
    </row>
    <row r="14" spans="1:29" ht="15.75" customHeight="1">
      <c r="A14" s="112" t="s">
        <v>69</v>
      </c>
      <c r="B14" s="69">
        <f>SUMIF('J. Demicoli'!$D$23:$D$43,A14,'J. Demicoli'!$I$23:$I$43)</f>
        <v>0</v>
      </c>
      <c r="C14" s="63">
        <f>SUMIF('Vella G.'!$D$23:$D$43,A14,'Vella G.'!$I$23:$I$43)</f>
        <v>0</v>
      </c>
      <c r="D14" s="63">
        <f>SUMIF('L. Caruana'!$D$23:$D$43,A14,'L. Caruana'!$I$23:$I$43)</f>
        <v>0</v>
      </c>
      <c r="E14" s="63">
        <f>SUMIF('Astrid-May Grima'!$D$23:$D$43,A14,'Astrid-May Grima'!$I$23:$I$43)</f>
        <v>0</v>
      </c>
      <c r="F14" s="63">
        <f>SUMIF('Farrugia Frendo C.'!$D$23:$D$43,A14,'Farrugia Frendo C.'!$I$23:$I$43)</f>
        <v>0</v>
      </c>
      <c r="G14" s="63">
        <f>SUMIF('Micallef Stafrace Y.'!$D$23:$D$43,A14,'Micallef Stafrace Y.'!$I$23:$I$43)</f>
        <v>0</v>
      </c>
      <c r="H14" s="63">
        <f>SUMIF('Demicoli A.'!$D$23:$D$43,A14,'Demicoli A.'!$I$23:$I$43)</f>
        <v>0</v>
      </c>
      <c r="I14" s="63">
        <f>SUMIF('Farrugia M.'!$D$23:$D$43,A14,'Farrugia M.'!$I$23:$I$43)</f>
        <v>0</v>
      </c>
      <c r="J14" s="63">
        <f>SUMIF('Nadine Lia'!$D$23:$D$43,A14,'Nadine Lia'!$I$23:$I$43)</f>
        <v>0</v>
      </c>
      <c r="K14" s="63">
        <f>SUMIF('Simone Grech'!$D$23:$D$43,A14,'Simone Grech'!$I$23:$I$43)</f>
        <v>0</v>
      </c>
      <c r="L14" s="63">
        <f>SUMIF('Camilleri N.'!$D$23:$D$43,A14,'Camilleri N.'!$I$23:$I$43)</f>
        <v>0</v>
      </c>
      <c r="M14" s="63">
        <f>SUMIF('J. Mifsud'!$D$23:$D$43,A14,'J. Mifsud'!$I$23:$I$43)</f>
        <v>0</v>
      </c>
      <c r="N14" s="63">
        <f>SUMIF('Clarke D.'!$D$23:$D$43,A14,'Clarke D.'!$I$23:$I$43)</f>
        <v>0</v>
      </c>
      <c r="O14" s="63">
        <f>SUMIF('Farrugia I.'!$D$23:$D$43,A14,'Farrugia I.'!$I$23:$I$43)</f>
        <v>0</v>
      </c>
      <c r="P14" s="63">
        <f>SUMIF('M. Vella'!$D$23:$D$43,A14,'M. Vella'!$I$23:$I$43)</f>
        <v>0</v>
      </c>
      <c r="Q14" s="63">
        <f>SUMIF('Stafrace Zammit C.'!$D$23:$D$43,A14,'Stafrace Zammit C.'!$I$23:$I$43)</f>
        <v>0</v>
      </c>
      <c r="R14" s="63">
        <f>SUMIF('Victor George Axiaq'!$D$23:$D$43,A14,'Victor George Axiaq'!$I$23:$I$43)</f>
        <v>0</v>
      </c>
      <c r="S14" s="63">
        <f>SUMIF('N. Bartolo'!$D$23:$D$43,A14,'N. Bartolo'!$I$23:$I$43)</f>
        <v>0</v>
      </c>
      <c r="T14" s="63">
        <f>SUMIF('Galea Sciberras N.'!$D$23:$D$43,A14,'Galea Sciberras N.'!$I$23:$I$43)</f>
        <v>0</v>
      </c>
      <c r="U14" s="63">
        <f>SUMIF('E. Mercieca'!$D$23:$D$43,A14,'E. Mercieca'!$I$23:$I$43)</f>
        <v>0</v>
      </c>
      <c r="V14" s="63">
        <f>SUMIF('Galea C.'!$D$23:$D$43,A14,'Galea C.'!$I$23:$I$43)</f>
        <v>0</v>
      </c>
      <c r="W14" s="63">
        <f>SUMIF('Frendo Dimech D.'!$D$23:$D$43,A14,'Frendo Dimech D.'!$I$23:$I$43)</f>
        <v>0</v>
      </c>
      <c r="X14" s="63">
        <f>SUMIF('Rachel Montebello'!$D$23:$D$43,A14,'Rachel Montebello'!$I$23:$I$43)</f>
        <v>0</v>
      </c>
      <c r="Y14" s="63">
        <f>SUMIF('Lara Lanfranco'!$D$23:$D$43,B14,'Lara Lanfranco'!$I$23:$I$43)</f>
        <v>0</v>
      </c>
      <c r="Z14" s="70">
        <f t="shared" si="0"/>
        <v>0</v>
      </c>
      <c r="AA14" s="113">
        <f t="shared" si="1"/>
        <v>0</v>
      </c>
      <c r="AB14" s="114"/>
      <c r="AC14" s="73"/>
    </row>
    <row r="15" spans="1:29" ht="15.75" customHeight="1">
      <c r="A15" s="115" t="s">
        <v>34</v>
      </c>
      <c r="B15" s="75">
        <f>SUMIF('J. Demicoli'!$D$23:$D$43,A15,'J. Demicoli'!$I$23:$I$43)</f>
        <v>0</v>
      </c>
      <c r="C15" s="76">
        <f>SUMIF('Vella G.'!$D$23:$D$43,A15,'Vella G.'!$I$23:$I$43)</f>
        <v>0</v>
      </c>
      <c r="D15" s="76">
        <f>SUMIF('L. Caruana'!$D$23:$D$43,A15,'L. Caruana'!$I$23:$I$43)</f>
        <v>0</v>
      </c>
      <c r="E15" s="76">
        <f>SUMIF('Astrid-May Grima'!$D$23:$D$43,A15,'Astrid-May Grima'!$I$23:$I$43)</f>
        <v>0</v>
      </c>
      <c r="F15" s="76">
        <f>SUMIF('Farrugia Frendo C.'!$D$23:$D$43,A15,'Farrugia Frendo C.'!$I$23:$I$43)</f>
        <v>0</v>
      </c>
      <c r="G15" s="76">
        <f>SUMIF('Micallef Stafrace Y.'!$D$23:$D$43,A15,'Micallef Stafrace Y.'!$I$23:$I$43)</f>
        <v>0</v>
      </c>
      <c r="H15" s="76">
        <f>SUMIF('Demicoli A.'!$D$23:$D$43,A15,'Demicoli A.'!$I$23:$I$43)</f>
        <v>0</v>
      </c>
      <c r="I15" s="76">
        <f>SUMIF('Farrugia M.'!$D$23:$D$43,A15,'Farrugia M.'!$I$23:$I$43)</f>
        <v>0</v>
      </c>
      <c r="J15" s="76">
        <f>SUMIF('Nadine Lia'!$D$23:$D$43,A15,'Nadine Lia'!$I$23:$I$43)</f>
        <v>0</v>
      </c>
      <c r="K15" s="76">
        <f>SUMIF('Simone Grech'!$D$23:$D$43,A15,'Simone Grech'!$I$23:$I$43)</f>
        <v>0</v>
      </c>
      <c r="L15" s="76">
        <f>SUMIF('Camilleri N.'!$D$23:$D$43,A15,'Camilleri N.'!$I$23:$I$43)</f>
        <v>0</v>
      </c>
      <c r="M15" s="76">
        <f>SUMIF('J. Mifsud'!$D$23:$D$43,A15,'J. Mifsud'!$I$23:$I$43)</f>
        <v>0</v>
      </c>
      <c r="N15" s="76">
        <f>SUMIF('Clarke D.'!$D$23:$D$43,A15,'Clarke D.'!$I$23:$I$43)</f>
        <v>0</v>
      </c>
      <c r="O15" s="76">
        <f>SUMIF('Farrugia I.'!$D$23:$D$43,A15,'Farrugia I.'!$I$23:$I$43)</f>
        <v>0</v>
      </c>
      <c r="P15" s="76">
        <f>SUMIF('M. Vella'!$D$23:$D$43,A15,'M. Vella'!$I$23:$I$43)</f>
        <v>0</v>
      </c>
      <c r="Q15" s="76">
        <f>SUMIF('Stafrace Zammit C.'!$D$23:$D$43,A15,'Stafrace Zammit C.'!$I$23:$I$43)</f>
        <v>0</v>
      </c>
      <c r="R15" s="76">
        <f>SUMIF('Victor George Axiaq'!$D$23:$D$43,A15,'Victor George Axiaq'!$I$23:$I$43)</f>
        <v>0</v>
      </c>
      <c r="S15" s="76">
        <f>SUMIF('N. Bartolo'!$D$23:$D$43,A15,'N. Bartolo'!$I$23:$I$43)</f>
        <v>0</v>
      </c>
      <c r="T15" s="76">
        <f>SUMIF('Galea Sciberras N.'!$D$23:$D$43,A15,'Galea Sciberras N.'!$I$23:$I$43)</f>
        <v>0</v>
      </c>
      <c r="U15" s="76">
        <f>SUMIF('E. Mercieca'!$D$23:$D$43,A15,'E. Mercieca'!$I$23:$I$43)</f>
        <v>0</v>
      </c>
      <c r="V15" s="76">
        <f>SUMIF('Galea C.'!$D$23:$D$43,A15,'Galea C.'!$I$23:$I$43)</f>
        <v>0</v>
      </c>
      <c r="W15" s="63">
        <f>SUMIF('Frendo Dimech D.'!$D$23:$D$43,A15,'Frendo Dimech D.'!$I$23:$I$43)</f>
        <v>0</v>
      </c>
      <c r="X15" s="76">
        <f>SUMIF('Rachel Montebello'!$D$23:$D$43,A15,'Rachel Montebello'!$I$23:$I$43)</f>
        <v>0</v>
      </c>
      <c r="Y15" s="77">
        <f>SUMIF('Lara Lanfranco'!$D$23:$D$43,B15,'Lara Lanfranco'!$I$23:$I$43)</f>
        <v>0</v>
      </c>
      <c r="Z15" s="78">
        <f t="shared" si="0"/>
        <v>0</v>
      </c>
      <c r="AA15" s="116">
        <f t="shared" si="1"/>
        <v>0</v>
      </c>
      <c r="AB15" s="117">
        <f>SUM(Z13:Z15)</f>
        <v>0</v>
      </c>
      <c r="AC15" s="81">
        <f>AB15/$Z$31</f>
        <v>0</v>
      </c>
    </row>
    <row r="16" spans="1:29" ht="15.75" customHeight="1">
      <c r="A16" s="109" t="s">
        <v>9</v>
      </c>
      <c r="B16" s="61">
        <f>SUMIF('J. Demicoli'!$D$23:$D$43,A16,'J. Demicoli'!$I$23:$I$43)</f>
        <v>0</v>
      </c>
      <c r="C16" s="62">
        <f>SUMIF('Vella G.'!$D$23:$D$43,A16,'Vella G.'!$I$23:$I$43)</f>
        <v>0</v>
      </c>
      <c r="D16" s="62">
        <f>SUMIF('L. Caruana'!$D$23:$D$43,A16,'L. Caruana'!$I$23:$I$43)</f>
        <v>0</v>
      </c>
      <c r="E16" s="62">
        <f>SUMIF('Astrid-May Grima'!$D$23:$D$43,A16,'Astrid-May Grima'!$I$23:$I$43)</f>
        <v>0</v>
      </c>
      <c r="F16" s="62">
        <f>SUMIF('Farrugia Frendo C.'!$D$23:$D$43,A16,'Farrugia Frendo C.'!$I$23:$I$43)</f>
        <v>0</v>
      </c>
      <c r="G16" s="62">
        <f>SUMIF('Micallef Stafrace Y.'!$D$23:$D$43,A16,'Micallef Stafrace Y.'!$I$23:$I$43)</f>
        <v>0</v>
      </c>
      <c r="H16" s="62">
        <f>SUMIF('Demicoli A.'!$D$23:$D$43,A16,'Demicoli A.'!$I$23:$I$43)</f>
        <v>0</v>
      </c>
      <c r="I16" s="62">
        <f>SUMIF('Farrugia M.'!$D$23:$D$43,A16,'Farrugia M.'!$I$23:$I$43)</f>
        <v>0</v>
      </c>
      <c r="J16" s="62">
        <f>SUMIF('Nadine Lia'!$D$23:$D$43,A16,'Nadine Lia'!$I$23:$I$43)</f>
        <v>0</v>
      </c>
      <c r="K16" s="62">
        <f>SUMIF('Simone Grech'!$D$23:$D$43,A16,'Simone Grech'!$I$23:$I$43)</f>
        <v>0</v>
      </c>
      <c r="L16" s="62">
        <f>SUMIF('Camilleri N.'!$D$23:$D$43,A16,'Camilleri N.'!$I$23:$I$43)</f>
        <v>0</v>
      </c>
      <c r="M16" s="62">
        <f>SUMIF('J. Mifsud'!$D$23:$D$43,A16,'J. Mifsud'!$I$23:$I$43)</f>
        <v>0</v>
      </c>
      <c r="N16" s="62">
        <f>SUMIF('Clarke D.'!$D$23:$D$43,A16,'Clarke D.'!$I$23:$I$43)</f>
        <v>0</v>
      </c>
      <c r="O16" s="62">
        <f>SUMIF('Farrugia I.'!$D$23:$D$43,A16,'Farrugia I.'!$I$23:$I$43)</f>
        <v>0</v>
      </c>
      <c r="P16" s="62">
        <f>SUMIF('M. Vella'!$D$23:$D$43,A16,'M. Vella'!$I$23:$I$43)</f>
        <v>0</v>
      </c>
      <c r="Q16" s="62">
        <f>SUMIF('Stafrace Zammit C.'!$D$23:$D$43,A16,'Stafrace Zammit C.'!$I$23:$I$43)</f>
        <v>47</v>
      </c>
      <c r="R16" s="62">
        <f>SUMIF('Victor George Axiaq'!$D$23:$D$43,A16,'Victor George Axiaq'!$I$23:$I$43)</f>
        <v>0</v>
      </c>
      <c r="S16" s="62">
        <f>SUMIF('N. Bartolo'!$D$23:$D$43,A16,'N. Bartolo'!$I$23:$I$43)</f>
        <v>0</v>
      </c>
      <c r="T16" s="62">
        <f>SUMIF('Galea Sciberras N.'!$D$23:$D$43,A16,'Galea Sciberras N.'!$I$23:$I$43)</f>
        <v>0</v>
      </c>
      <c r="U16" s="62">
        <f>SUMIF('E. Mercieca'!$D$23:$D$43,A16,'E. Mercieca'!$I$23:$I$43)</f>
        <v>0</v>
      </c>
      <c r="V16" s="62">
        <f>SUMIF('Galea C.'!$D$23:$D$43,A16,'Galea C.'!$I$23:$I$43)</f>
        <v>0</v>
      </c>
      <c r="W16" s="62">
        <f>SUMIF('Frendo Dimech D.'!$D$23:$D$43,A16,'Frendo Dimech D.'!$I$23:$I$43)</f>
        <v>0</v>
      </c>
      <c r="X16" s="62">
        <f>SUMIF('Rachel Montebello'!$D$23:$D$43,A16,'Rachel Montebello'!$I$23:$I$43)</f>
        <v>0</v>
      </c>
      <c r="Y16" s="63">
        <f>SUMIF('Lara Lanfranco'!$D$23:$D$43,B16,'Lara Lanfranco'!$I$23:$I$43)</f>
        <v>0</v>
      </c>
      <c r="Z16" s="64">
        <f t="shared" si="0"/>
        <v>47</v>
      </c>
      <c r="AA16" s="110">
        <f t="shared" si="1"/>
        <v>0.07692307692307693</v>
      </c>
      <c r="AB16" s="111"/>
      <c r="AC16" s="67"/>
    </row>
    <row r="17" spans="1:29" ht="15.75" customHeight="1">
      <c r="A17" s="112" t="s">
        <v>35</v>
      </c>
      <c r="B17" s="69">
        <f>SUMIF('J. Demicoli'!$D$23:$D$43,A17,'J. Demicoli'!$I$23:$I$43)</f>
        <v>0</v>
      </c>
      <c r="C17" s="63">
        <f>SUMIF('Vella G.'!$D$23:$D$43,A17,'Vella G.'!$I$23:$I$43)</f>
        <v>0</v>
      </c>
      <c r="D17" s="63">
        <f>SUMIF('L. Caruana'!$D$23:$D$43,A17,'L. Caruana'!$I$23:$I$43)</f>
        <v>0</v>
      </c>
      <c r="E17" s="63">
        <f>SUMIF('Astrid-May Grima'!$D$23:$D$43,A17,'Astrid-May Grima'!$I$23:$I$43)</f>
        <v>0</v>
      </c>
      <c r="F17" s="63">
        <f>SUMIF('Farrugia Frendo C.'!$D$23:$D$43,A17,'Farrugia Frendo C.'!$I$23:$I$43)</f>
        <v>0</v>
      </c>
      <c r="G17" s="63">
        <f>SUMIF('Micallef Stafrace Y.'!$D$23:$D$43,A17,'Micallef Stafrace Y.'!$I$23:$I$43)</f>
        <v>0</v>
      </c>
      <c r="H17" s="63">
        <f>SUMIF('Demicoli A.'!$D$23:$D$43,A17,'Demicoli A.'!$I$23:$I$43)</f>
        <v>0</v>
      </c>
      <c r="I17" s="63">
        <f>SUMIF('Farrugia M.'!$D$23:$D$43,A17,'Farrugia M.'!$I$23:$I$43)</f>
        <v>0</v>
      </c>
      <c r="J17" s="63">
        <f>SUMIF('Nadine Lia'!$D$23:$D$43,A17,'Nadine Lia'!$I$23:$I$43)</f>
        <v>0</v>
      </c>
      <c r="K17" s="63">
        <f>SUMIF('Simone Grech'!$D$23:$D$43,A17,'Simone Grech'!$I$23:$I$43)</f>
        <v>0</v>
      </c>
      <c r="L17" s="63">
        <f>SUMIF('Camilleri N.'!$D$23:$D$43,A17,'Camilleri N.'!$I$23:$I$43)</f>
        <v>0</v>
      </c>
      <c r="M17" s="63">
        <f>SUMIF('J. Mifsud'!$D$23:$D$43,A17,'J. Mifsud'!$I$23:$I$43)</f>
        <v>0</v>
      </c>
      <c r="N17" s="63">
        <f>SUMIF('Clarke D.'!$D$23:$D$43,A17,'Clarke D.'!$I$23:$I$43)</f>
        <v>0</v>
      </c>
      <c r="O17" s="63">
        <f>SUMIF('Farrugia I.'!$D$23:$D$43,A17,'Farrugia I.'!$I$23:$I$43)</f>
        <v>0</v>
      </c>
      <c r="P17" s="63">
        <f>SUMIF('M. Vella'!$D$23:$D$43,A17,'M. Vella'!$I$23:$I$43)</f>
        <v>0</v>
      </c>
      <c r="Q17" s="63">
        <f>SUMIF('Stafrace Zammit C.'!$D$23:$D$43,A17,'Stafrace Zammit C.'!$I$23:$I$43)</f>
        <v>0</v>
      </c>
      <c r="R17" s="63">
        <f>SUMIF('Victor George Axiaq'!$D$23:$D$43,A17,'Victor George Axiaq'!$I$23:$I$43)</f>
        <v>0</v>
      </c>
      <c r="S17" s="63">
        <f>SUMIF('N. Bartolo'!$D$23:$D$43,A17,'N. Bartolo'!$I$23:$I$43)</f>
        <v>0</v>
      </c>
      <c r="T17" s="63">
        <f>SUMIF('Galea Sciberras N.'!$D$23:$D$43,A17,'Galea Sciberras N.'!$I$23:$I$43)</f>
        <v>0</v>
      </c>
      <c r="U17" s="63">
        <f>SUMIF('E. Mercieca'!$D$23:$D$43,A17,'E. Mercieca'!$I$23:$I$43)</f>
        <v>0</v>
      </c>
      <c r="V17" s="63">
        <f>SUMIF('Galea C.'!$D$23:$D$43,A17,'Galea C.'!$I$23:$I$43)</f>
        <v>0</v>
      </c>
      <c r="W17" s="63">
        <f>SUMIF('Frendo Dimech D.'!$D$23:$D$43,A17,'Frendo Dimech D.'!$I$23:$I$43)</f>
        <v>0</v>
      </c>
      <c r="X17" s="63">
        <f>SUMIF('Rachel Montebello'!$D$23:$D$43,A17,'Rachel Montebello'!$I$23:$I$43)</f>
        <v>0</v>
      </c>
      <c r="Y17" s="63">
        <f>SUMIF('Lara Lanfranco'!$D$23:$D$43,B17,'Lara Lanfranco'!$I$23:$I$43)</f>
        <v>0</v>
      </c>
      <c r="Z17" s="70">
        <f t="shared" si="0"/>
        <v>0</v>
      </c>
      <c r="AA17" s="113">
        <f t="shared" si="1"/>
        <v>0</v>
      </c>
      <c r="AB17" s="114"/>
      <c r="AC17" s="73"/>
    </row>
    <row r="18" spans="1:29" ht="15.75" customHeight="1">
      <c r="A18" s="112" t="s">
        <v>36</v>
      </c>
      <c r="B18" s="69">
        <f>SUMIF('J. Demicoli'!$D$23:$D$43,A18,'J. Demicoli'!$I$23:$I$43)</f>
        <v>0</v>
      </c>
      <c r="C18" s="63">
        <f>SUMIF('Vella G.'!$D$23:$D$43,A18,'Vella G.'!$I$23:$I$43)</f>
        <v>0</v>
      </c>
      <c r="D18" s="63">
        <f>SUMIF('L. Caruana'!$D$23:$D$43,A18,'L. Caruana'!$I$23:$I$43)</f>
        <v>0</v>
      </c>
      <c r="E18" s="63">
        <f>SUMIF('Astrid-May Grima'!$D$23:$D$43,A18,'Astrid-May Grima'!$I$23:$I$43)</f>
        <v>0</v>
      </c>
      <c r="F18" s="63">
        <f>SUMIF('Farrugia Frendo C.'!$D$23:$D$43,A18,'Farrugia Frendo C.'!$I$23:$I$43)</f>
        <v>0</v>
      </c>
      <c r="G18" s="63">
        <f>SUMIF('Micallef Stafrace Y.'!$D$23:$D$43,A18,'Micallef Stafrace Y.'!$I$23:$I$43)</f>
        <v>0</v>
      </c>
      <c r="H18" s="63">
        <f>SUMIF('Demicoli A.'!$D$23:$D$43,A18,'Demicoli A.'!$I$23:$I$43)</f>
        <v>0</v>
      </c>
      <c r="I18" s="63">
        <f>SUMIF('Farrugia M.'!$D$23:$D$43,A18,'Farrugia M.'!$I$23:$I$43)</f>
        <v>0</v>
      </c>
      <c r="J18" s="63">
        <f>SUMIF('Nadine Lia'!$D$23:$D$43,A18,'Nadine Lia'!$I$23:$I$43)</f>
        <v>0</v>
      </c>
      <c r="K18" s="63">
        <f>SUMIF('Simone Grech'!$D$23:$D$43,A18,'Simone Grech'!$I$23:$I$43)</f>
        <v>0</v>
      </c>
      <c r="L18" s="63">
        <f>SUMIF('Camilleri N.'!$D$23:$D$43,A18,'Camilleri N.'!$I$23:$I$43)</f>
        <v>0</v>
      </c>
      <c r="M18" s="63">
        <f>SUMIF('J. Mifsud'!$D$23:$D$43,A18,'J. Mifsud'!$I$23:$I$43)</f>
        <v>0</v>
      </c>
      <c r="N18" s="63">
        <f>SUMIF('Clarke D.'!$D$23:$D$43,A18,'Clarke D.'!$I$23:$I$43)</f>
        <v>0</v>
      </c>
      <c r="O18" s="63">
        <f>SUMIF('Farrugia I.'!$D$23:$D$43,A18,'Farrugia I.'!$I$23:$I$43)</f>
        <v>0</v>
      </c>
      <c r="P18" s="63">
        <f>SUMIF('M. Vella'!$D$23:$D$43,A18,'M. Vella'!$I$23:$I$43)</f>
        <v>0</v>
      </c>
      <c r="Q18" s="63">
        <f>SUMIF('Stafrace Zammit C.'!$D$23:$D$43,A18,'Stafrace Zammit C.'!$I$23:$I$43)</f>
        <v>0</v>
      </c>
      <c r="R18" s="63">
        <f>SUMIF('Victor George Axiaq'!$D$23:$D$43,A18,'Victor George Axiaq'!$I$23:$I$43)</f>
        <v>3</v>
      </c>
      <c r="S18" s="63">
        <f>SUMIF('N. Bartolo'!$D$23:$D$43,A18,'N. Bartolo'!$I$23:$I$43)</f>
        <v>0</v>
      </c>
      <c r="T18" s="63">
        <f>SUMIF('Galea Sciberras N.'!$D$23:$D$43,A18,'Galea Sciberras N.'!$I$23:$I$43)</f>
        <v>0</v>
      </c>
      <c r="U18" s="63">
        <f>SUMIF('E. Mercieca'!$D$23:$D$43,A18,'E. Mercieca'!$I$23:$I$43)</f>
        <v>0</v>
      </c>
      <c r="V18" s="63">
        <f>SUMIF('Galea C.'!$D$23:$D$43,A18,'Galea C.'!$I$23:$I$43)</f>
        <v>0</v>
      </c>
      <c r="W18" s="63">
        <f>SUMIF('Frendo Dimech D.'!$D$23:$D$43,A18,'Frendo Dimech D.'!$I$23:$I$43)</f>
        <v>0</v>
      </c>
      <c r="X18" s="63">
        <f>SUMIF('Rachel Montebello'!$D$23:$D$43,A18,'Rachel Montebello'!$I$23:$I$43)</f>
        <v>0</v>
      </c>
      <c r="Y18" s="63">
        <f>SUMIF('Lara Lanfranco'!$D$23:$D$43,B18,'Lara Lanfranco'!$I$23:$I$43)</f>
        <v>0</v>
      </c>
      <c r="Z18" s="70">
        <f t="shared" si="0"/>
        <v>3</v>
      </c>
      <c r="AA18" s="113">
        <f t="shared" si="1"/>
        <v>0.004909983633387889</v>
      </c>
      <c r="AB18" s="114"/>
      <c r="AC18" s="73"/>
    </row>
    <row r="19" spans="1:29" ht="15.75" customHeight="1">
      <c r="A19" s="112" t="s">
        <v>37</v>
      </c>
      <c r="B19" s="69">
        <f>SUMIF('J. Demicoli'!$D$23:$D$43,A19,'J. Demicoli'!$I$23:$I$43)</f>
        <v>0</v>
      </c>
      <c r="C19" s="63">
        <f>SUMIF('Vella G.'!$D$23:$D$43,A19,'Vella G.'!$I$23:$I$43)</f>
        <v>0</v>
      </c>
      <c r="D19" s="63">
        <f>SUMIF('L. Caruana'!$D$23:$D$43,A19,'L. Caruana'!$I$23:$I$43)</f>
        <v>0</v>
      </c>
      <c r="E19" s="63">
        <f>SUMIF('Astrid-May Grima'!$D$23:$D$43,A19,'Astrid-May Grima'!$I$23:$I$43)</f>
        <v>0</v>
      </c>
      <c r="F19" s="63">
        <f>SUMIF('Farrugia Frendo C.'!$D$23:$D$43,A19,'Farrugia Frendo C.'!$I$23:$I$43)</f>
        <v>0</v>
      </c>
      <c r="G19" s="63">
        <f>SUMIF('Micallef Stafrace Y.'!$D$23:$D$43,A19,'Micallef Stafrace Y.'!$I$23:$I$43)</f>
        <v>0</v>
      </c>
      <c r="H19" s="63">
        <f>SUMIF('Demicoli A.'!$D$23:$D$43,A19,'Demicoli A.'!$I$23:$I$43)</f>
        <v>0</v>
      </c>
      <c r="I19" s="63">
        <f>SUMIF('Farrugia M.'!$D$23:$D$43,A19,'Farrugia M.'!$I$23:$I$43)</f>
        <v>0</v>
      </c>
      <c r="J19" s="63">
        <f>SUMIF('Nadine Lia'!$D$23:$D$43,A19,'Nadine Lia'!$I$23:$I$43)</f>
        <v>0</v>
      </c>
      <c r="K19" s="63">
        <f>SUMIF('Simone Grech'!$D$23:$D$43,A19,'Simone Grech'!$I$23:$I$43)</f>
        <v>0</v>
      </c>
      <c r="L19" s="63">
        <f>SUMIF('Camilleri N.'!$D$23:$D$43,A19,'Camilleri N.'!$I$23:$I$43)</f>
        <v>0</v>
      </c>
      <c r="M19" s="63">
        <f>SUMIF('J. Mifsud'!$D$23:$D$43,A19,'J. Mifsud'!$I$23:$I$43)</f>
        <v>0</v>
      </c>
      <c r="N19" s="63">
        <f>SUMIF('Clarke D.'!$D$23:$D$43,A19,'Clarke D.'!$I$23:$I$43)</f>
        <v>0</v>
      </c>
      <c r="O19" s="63">
        <f>SUMIF('Farrugia I.'!$D$23:$D$43,A19,'Farrugia I.'!$I$23:$I$43)</f>
        <v>0</v>
      </c>
      <c r="P19" s="63">
        <f>SUMIF('M. Vella'!$D$23:$D$43,A19,'M. Vella'!$I$23:$I$43)</f>
        <v>0</v>
      </c>
      <c r="Q19" s="63">
        <f>SUMIF('Stafrace Zammit C.'!$D$23:$D$43,A19,'Stafrace Zammit C.'!$I$23:$I$43)</f>
        <v>0</v>
      </c>
      <c r="R19" s="63">
        <f>SUMIF('Victor George Axiaq'!$D$23:$D$43,A19,'Victor George Axiaq'!$I$23:$I$43)</f>
        <v>0</v>
      </c>
      <c r="S19" s="63">
        <f>SUMIF('N. Bartolo'!$D$23:$D$43,A19,'N. Bartolo'!$I$23:$I$43)</f>
        <v>0</v>
      </c>
      <c r="T19" s="63">
        <f>SUMIF('Galea Sciberras N.'!$D$23:$D$43,A19,'Galea Sciberras N.'!$I$23:$I$43)</f>
        <v>0</v>
      </c>
      <c r="U19" s="63">
        <f>SUMIF('E. Mercieca'!$D$23:$D$43,A19,'E. Mercieca'!$I$23:$I$43)</f>
        <v>0</v>
      </c>
      <c r="V19" s="63">
        <f>SUMIF('Galea C.'!$D$23:$D$43,A19,'Galea C.'!$I$23:$I$43)</f>
        <v>0</v>
      </c>
      <c r="W19" s="63">
        <f>SUMIF('Frendo Dimech D.'!$D$23:$D$43,A19,'Frendo Dimech D.'!$I$23:$I$43)</f>
        <v>0</v>
      </c>
      <c r="X19" s="63">
        <f>SUMIF('Rachel Montebello'!$D$23:$D$43,A19,'Rachel Montebello'!$I$23:$I$43)</f>
        <v>0</v>
      </c>
      <c r="Y19" s="63">
        <f>SUMIF('Lara Lanfranco'!$D$23:$D$43,B19,'Lara Lanfranco'!$I$23:$I$43)</f>
        <v>0</v>
      </c>
      <c r="Z19" s="70">
        <f t="shared" si="0"/>
        <v>0</v>
      </c>
      <c r="AA19" s="113">
        <f t="shared" si="1"/>
        <v>0</v>
      </c>
      <c r="AB19" s="114"/>
      <c r="AC19" s="73"/>
    </row>
    <row r="20" spans="1:29" ht="15.75" customHeight="1">
      <c r="A20" s="115" t="s">
        <v>38</v>
      </c>
      <c r="B20" s="75">
        <f>SUMIF('J. Demicoli'!$D$23:$D$43,A20,'J. Demicoli'!$I$23:$I$43)</f>
        <v>0</v>
      </c>
      <c r="C20" s="76">
        <f>SUMIF('Vella G.'!$D$23:$D$43,A20,'Vella G.'!$I$23:$I$43)</f>
        <v>0</v>
      </c>
      <c r="D20" s="76">
        <f>SUMIF('L. Caruana'!$D$23:$D$43,A20,'L. Caruana'!$I$23:$I$43)</f>
        <v>0</v>
      </c>
      <c r="E20" s="76">
        <f>SUMIF('Astrid-May Grima'!$D$23:$D$43,A20,'Astrid-May Grima'!$I$23:$I$43)</f>
        <v>0</v>
      </c>
      <c r="F20" s="76">
        <f>SUMIF('Farrugia Frendo C.'!$D$23:$D$43,A20,'Farrugia Frendo C.'!$I$23:$I$43)</f>
        <v>0</v>
      </c>
      <c r="G20" s="76">
        <f>SUMIF('Micallef Stafrace Y.'!$D$23:$D$43,A20,'Micallef Stafrace Y.'!$I$23:$I$43)</f>
        <v>0</v>
      </c>
      <c r="H20" s="76">
        <f>SUMIF('Demicoli A.'!$D$23:$D$43,A20,'Demicoli A.'!$I$23:$I$43)</f>
        <v>0</v>
      </c>
      <c r="I20" s="76">
        <f>SUMIF('Farrugia M.'!$D$23:$D$43,A20,'Farrugia M.'!$I$23:$I$43)</f>
        <v>0</v>
      </c>
      <c r="J20" s="76">
        <f>SUMIF('Nadine Lia'!$D$23:$D$43,A20,'Nadine Lia'!$I$23:$I$43)</f>
        <v>0</v>
      </c>
      <c r="K20" s="76">
        <f>SUMIF('Simone Grech'!$D$23:$D$43,A20,'Simone Grech'!$I$23:$I$43)</f>
        <v>0</v>
      </c>
      <c r="L20" s="76">
        <f>SUMIF('Camilleri N.'!$D$23:$D$43,A20,'Camilleri N.'!$I$23:$I$43)</f>
        <v>0</v>
      </c>
      <c r="M20" s="76">
        <f>SUMIF('J. Mifsud'!$D$23:$D$43,A20,'J. Mifsud'!$I$23:$I$43)</f>
        <v>0</v>
      </c>
      <c r="N20" s="76">
        <f>SUMIF('Clarke D.'!$D$23:$D$43,A20,'Clarke D.'!$I$23:$I$43)</f>
        <v>0</v>
      </c>
      <c r="O20" s="76">
        <f>SUMIF('Farrugia I.'!$D$23:$D$43,A20,'Farrugia I.'!$I$23:$I$43)</f>
        <v>0</v>
      </c>
      <c r="P20" s="76">
        <f>SUMIF('M. Vella'!$D$23:$D$43,A20,'M. Vella'!$I$23:$I$43)</f>
        <v>0</v>
      </c>
      <c r="Q20" s="76">
        <f>SUMIF('Stafrace Zammit C.'!$D$23:$D$43,A20,'Stafrace Zammit C.'!$I$23:$I$43)</f>
        <v>0</v>
      </c>
      <c r="R20" s="76">
        <f>SUMIF('Victor George Axiaq'!$D$23:$D$43,A20,'Victor George Axiaq'!$I$23:$I$43)</f>
        <v>0</v>
      </c>
      <c r="S20" s="76">
        <f>SUMIF('N. Bartolo'!$D$23:$D$43,A20,'N. Bartolo'!$I$23:$I$43)</f>
        <v>0</v>
      </c>
      <c r="T20" s="76">
        <f>SUMIF('Galea Sciberras N.'!$D$23:$D$43,A20,'Galea Sciberras N.'!$I$23:$I$43)</f>
        <v>0</v>
      </c>
      <c r="U20" s="76">
        <f>SUMIF('E. Mercieca'!$D$23:$D$43,A20,'E. Mercieca'!$I$23:$I$43)</f>
        <v>0</v>
      </c>
      <c r="V20" s="76">
        <f>SUMIF('Galea C.'!$D$23:$D$43,A20,'Galea C.'!$I$23:$I$43)</f>
        <v>0</v>
      </c>
      <c r="W20" s="63">
        <f>SUMIF('Frendo Dimech D.'!$D$23:$D$43,A20,'Frendo Dimech D.'!$I$23:$I$43)</f>
        <v>0</v>
      </c>
      <c r="X20" s="76">
        <f>SUMIF('Rachel Montebello'!$D$23:$D$43,A20,'Rachel Montebello'!$I$23:$I$43)</f>
        <v>0</v>
      </c>
      <c r="Y20" s="77">
        <f>SUMIF('Lara Lanfranco'!$D$23:$D$43,B20,'Lara Lanfranco'!$I$23:$I$43)</f>
        <v>0</v>
      </c>
      <c r="Z20" s="78">
        <f t="shared" si="0"/>
        <v>0</v>
      </c>
      <c r="AA20" s="116">
        <f t="shared" si="1"/>
        <v>0</v>
      </c>
      <c r="AB20" s="117">
        <f>SUM(Z16:Z20)</f>
        <v>50</v>
      </c>
      <c r="AC20" s="81">
        <f>AB20/$Z$31</f>
        <v>0.08183306055646482</v>
      </c>
    </row>
    <row r="21" spans="1:29" ht="15.75" customHeight="1">
      <c r="A21" s="109" t="s">
        <v>39</v>
      </c>
      <c r="B21" s="61">
        <f>SUMIF('J. Demicoli'!$D$23:$D$43,A21,'J. Demicoli'!$I$23:$I$43)</f>
        <v>0</v>
      </c>
      <c r="C21" s="62">
        <f>SUMIF('Vella G.'!$D$23:$D$43,A21,'Vella G.'!$I$23:$I$43)</f>
        <v>0</v>
      </c>
      <c r="D21" s="62">
        <f>SUMIF('L. Caruana'!$D$23:$D$43,A21,'L. Caruana'!$I$23:$I$43)</f>
        <v>0</v>
      </c>
      <c r="E21" s="62">
        <f>SUMIF('Astrid-May Grima'!$D$23:$D$43,A21,'Astrid-May Grima'!$I$23:$I$43)</f>
        <v>0</v>
      </c>
      <c r="F21" s="62">
        <f>SUMIF('Farrugia Frendo C.'!$D$23:$D$43,A21,'Farrugia Frendo C.'!$I$23:$I$43)</f>
        <v>0</v>
      </c>
      <c r="G21" s="62">
        <f>SUMIF('Micallef Stafrace Y.'!$D$23:$D$43,A21,'Micallef Stafrace Y.'!$I$23:$I$43)</f>
        <v>0</v>
      </c>
      <c r="H21" s="62">
        <f>SUMIF('Demicoli A.'!$D$23:$D$43,A21,'Demicoli A.'!$I$23:$I$43)</f>
        <v>0</v>
      </c>
      <c r="I21" s="62">
        <f>SUMIF('Farrugia M.'!$D$23:$D$43,A21,'Farrugia M.'!$I$23:$I$43)</f>
        <v>0</v>
      </c>
      <c r="J21" s="62">
        <f>SUMIF('Nadine Lia'!$D$23:$D$43,A21,'Nadine Lia'!$I$23:$I$43)</f>
        <v>0</v>
      </c>
      <c r="K21" s="62">
        <f>SUMIF('Simone Grech'!$D$23:$D$43,A21,'Simone Grech'!$I$23:$I$43)</f>
        <v>0</v>
      </c>
      <c r="L21" s="62">
        <f>SUMIF('Camilleri N.'!$D$23:$D$43,A21,'Camilleri N.'!$I$23:$I$43)</f>
        <v>0</v>
      </c>
      <c r="M21" s="62">
        <f>SUMIF('J. Mifsud'!$D$23:$D$43,A21,'J. Mifsud'!$I$23:$I$43)</f>
        <v>0</v>
      </c>
      <c r="N21" s="62">
        <f>SUMIF('Clarke D.'!$D$23:$D$43,A21,'Clarke D.'!$I$23:$I$43)</f>
        <v>0</v>
      </c>
      <c r="O21" s="62">
        <f>SUMIF('Farrugia I.'!$D$23:$D$43,A21,'Farrugia I.'!$I$23:$I$43)</f>
        <v>0</v>
      </c>
      <c r="P21" s="62">
        <f>SUMIF('M. Vella'!$D$23:$D$43,A21,'M. Vella'!$I$23:$I$43)</f>
        <v>0</v>
      </c>
      <c r="Q21" s="62">
        <f>SUMIF('Stafrace Zammit C.'!$D$23:$D$43,A21,'Stafrace Zammit C.'!$I$23:$I$43)</f>
        <v>0</v>
      </c>
      <c r="R21" s="62">
        <f>SUMIF('Victor George Axiaq'!$D$23:$D$43,A21,'Victor George Axiaq'!$I$23:$I$43)</f>
        <v>150</v>
      </c>
      <c r="S21" s="62">
        <f>SUMIF('N. Bartolo'!$D$23:$D$43,A21,'N. Bartolo'!$I$23:$I$43)</f>
        <v>0</v>
      </c>
      <c r="T21" s="62">
        <f>SUMIF('Galea Sciberras N.'!$D$23:$D$43,A21,'Galea Sciberras N.'!$I$23:$I$43)</f>
        <v>0</v>
      </c>
      <c r="U21" s="62">
        <f>SUMIF('E. Mercieca'!$D$23:$D$43,A21,'E. Mercieca'!$I$23:$I$43)</f>
        <v>0</v>
      </c>
      <c r="V21" s="62">
        <f>SUMIF('Galea C.'!$D$23:$D$43,A21,'Galea C.'!$I$23:$I$43)</f>
        <v>0</v>
      </c>
      <c r="W21" s="62">
        <f>SUMIF('Frendo Dimech D.'!$D$23:$D$43,A21,'Frendo Dimech D.'!$I$23:$I$43)</f>
        <v>0</v>
      </c>
      <c r="X21" s="62">
        <f>SUMIF('Rachel Montebello'!$D$23:$D$43,A21,'Rachel Montebello'!$I$23:$I$43)</f>
        <v>0</v>
      </c>
      <c r="Y21" s="63">
        <f>SUMIF('Lara Lanfranco'!$D$23:$D$43,B21,'Lara Lanfranco'!$I$23:$I$43)</f>
        <v>0</v>
      </c>
      <c r="Z21" s="64">
        <f t="shared" si="0"/>
        <v>150</v>
      </c>
      <c r="AA21" s="110">
        <f t="shared" si="1"/>
        <v>0.24549918166939444</v>
      </c>
      <c r="AB21" s="111"/>
      <c r="AC21" s="67"/>
    </row>
    <row r="22" spans="1:29" ht="15.75" customHeight="1">
      <c r="A22" s="115" t="s">
        <v>40</v>
      </c>
      <c r="B22" s="69">
        <f>SUMIF('J. Demicoli'!$D$23:$D$43,A22,'J. Demicoli'!$I$23:$I$43)</f>
        <v>0</v>
      </c>
      <c r="C22" s="63">
        <f>SUMIF('Vella G.'!$D$23:$D$43,A22,'Vella G.'!$I$23:$I$43)</f>
        <v>0</v>
      </c>
      <c r="D22" s="63">
        <f>SUMIF('L. Caruana'!$D$23:$D$43,A22,'L. Caruana'!$I$23:$I$43)</f>
        <v>0</v>
      </c>
      <c r="E22" s="63">
        <f>SUMIF('Astrid-May Grima'!$D$23:$D$43,A22,'Astrid-May Grima'!$I$23:$I$43)</f>
        <v>0</v>
      </c>
      <c r="F22" s="63">
        <f>SUMIF('Farrugia Frendo C.'!$D$23:$D$43,A22,'Farrugia Frendo C.'!$I$23:$I$43)</f>
        <v>0</v>
      </c>
      <c r="G22" s="63">
        <f>SUMIF('Micallef Stafrace Y.'!$D$23:$D$43,A22,'Micallef Stafrace Y.'!$I$23:$I$43)</f>
        <v>0</v>
      </c>
      <c r="H22" s="63">
        <f>SUMIF('Demicoli A.'!$D$23:$D$43,A22,'Demicoli A.'!$I$23:$I$43)</f>
        <v>0</v>
      </c>
      <c r="I22" s="63">
        <f>SUMIF('Farrugia M.'!$D$23:$D$43,A22,'Farrugia M.'!$I$23:$I$43)</f>
        <v>0</v>
      </c>
      <c r="J22" s="63">
        <f>SUMIF('Nadine Lia'!$D$23:$D$43,A22,'Nadine Lia'!$I$23:$I$43)</f>
        <v>0</v>
      </c>
      <c r="K22" s="63">
        <f>SUMIF('Simone Grech'!$D$23:$D$43,A22,'Simone Grech'!$I$23:$I$43)</f>
        <v>0</v>
      </c>
      <c r="L22" s="63">
        <f>SUMIF('Camilleri N.'!$D$23:$D$43,A22,'Camilleri N.'!$I$23:$I$43)</f>
        <v>0</v>
      </c>
      <c r="M22" s="63">
        <f>SUMIF('J. Mifsud'!$D$23:$D$43,A22,'J. Mifsud'!$I$23:$I$43)</f>
        <v>0</v>
      </c>
      <c r="N22" s="63">
        <f>SUMIF('Clarke D.'!$D$23:$D$43,A22,'Clarke D.'!$I$23:$I$43)</f>
        <v>0</v>
      </c>
      <c r="O22" s="63">
        <f>SUMIF('Farrugia I.'!$D$23:$D$43,A22,'Farrugia I.'!$I$23:$I$43)</f>
        <v>0</v>
      </c>
      <c r="P22" s="63">
        <f>SUMIF('M. Vella'!$D$23:$D$43,A22,'M. Vella'!$I$23:$I$43)</f>
        <v>0</v>
      </c>
      <c r="Q22" s="63">
        <f>SUMIF('Stafrace Zammit C.'!$D$23:$D$43,A22,'Stafrace Zammit C.'!$I$23:$I$43)</f>
        <v>0</v>
      </c>
      <c r="R22" s="63">
        <f>SUMIF('Victor George Axiaq'!$D$23:$D$43,A22,'Victor George Axiaq'!$I$23:$I$43)</f>
        <v>1</v>
      </c>
      <c r="S22" s="63">
        <f>SUMIF('N. Bartolo'!$D$23:$D$43,A22,'N. Bartolo'!$I$23:$I$43)</f>
        <v>0</v>
      </c>
      <c r="T22" s="63">
        <f>SUMIF('Galea Sciberras N.'!$D$23:$D$43,A22,'Galea Sciberras N.'!$I$23:$I$43)</f>
        <v>0</v>
      </c>
      <c r="U22" s="63">
        <f>SUMIF('E. Mercieca'!$D$23:$D$43,A22,'E. Mercieca'!$I$23:$I$43)</f>
        <v>0</v>
      </c>
      <c r="V22" s="63">
        <f>SUMIF('Galea C.'!$D$23:$D$43,A22,'Galea C.'!$I$23:$I$43)</f>
        <v>0</v>
      </c>
      <c r="W22" s="63">
        <f>SUMIF('Frendo Dimech D.'!$D$23:$D$43,A22,'Frendo Dimech D.'!$I$23:$I$43)</f>
        <v>0</v>
      </c>
      <c r="X22" s="63">
        <f>SUMIF('Rachel Montebello'!$D$23:$D$43,A22,'Rachel Montebello'!$I$23:$I$43)</f>
        <v>0</v>
      </c>
      <c r="Y22" s="77">
        <f>SUMIF('Lara Lanfranco'!$D$23:$D$43,B22,'Lara Lanfranco'!$I$23:$I$43)</f>
        <v>0</v>
      </c>
      <c r="Z22" s="78">
        <f t="shared" si="0"/>
        <v>1</v>
      </c>
      <c r="AA22" s="116">
        <f t="shared" si="1"/>
        <v>0.0016366612111292963</v>
      </c>
      <c r="AB22" s="117">
        <f>SUM(Z21:Z22)</f>
        <v>151</v>
      </c>
      <c r="AC22" s="81">
        <f aca="true" t="shared" si="2" ref="AC22:AC30">AB22/$Z$31</f>
        <v>0.24713584288052373</v>
      </c>
    </row>
    <row r="23" spans="1:29" ht="15.75" customHeight="1">
      <c r="A23" s="60" t="s">
        <v>20</v>
      </c>
      <c r="B23" s="82">
        <f>SUMIF('J. Demicoli'!$D$23:$D$43,A23,'J. Demicoli'!$I$23:$I$43)</f>
        <v>0</v>
      </c>
      <c r="C23" s="83">
        <f>SUMIF('Vella G.'!$D$23:$D$43,A23,'Vella G.'!$I$23:$I$43)</f>
        <v>0</v>
      </c>
      <c r="D23" s="83">
        <f>SUMIF('L. Caruana'!$D$23:$D$43,A23,'L. Caruana'!$I$23:$I$43)</f>
        <v>0</v>
      </c>
      <c r="E23" s="83">
        <f>SUMIF('Astrid-May Grima'!$D$23:$D$43,A23,'Astrid-May Grima'!$I$23:$I$43)</f>
        <v>0</v>
      </c>
      <c r="F23" s="83">
        <f>SUMIF('Farrugia Frendo C.'!$D$23:$D$43,A23,'Farrugia Frendo C.'!$I$23:$I$43)</f>
        <v>124</v>
      </c>
      <c r="G23" s="83">
        <f>SUMIF('Micallef Stafrace Y.'!$D$23:$D$43,A23,'Micallef Stafrace Y.'!$I$23:$I$43)</f>
        <v>0</v>
      </c>
      <c r="H23" s="83">
        <f>SUMIF('Demicoli A.'!$D$23:$D$43,A23,'Demicoli A.'!$I$23:$I$43)</f>
        <v>0</v>
      </c>
      <c r="I23" s="83">
        <f>SUMIF('Farrugia M.'!$D$23:$D$43,A23,'Farrugia M.'!$I$23:$I$43)</f>
        <v>0</v>
      </c>
      <c r="J23" s="83">
        <f>SUMIF('Nadine Lia'!$D$23:$D$43,A23,'Nadine Lia'!$I$23:$I$43)</f>
        <v>32</v>
      </c>
      <c r="K23" s="83">
        <f>SUMIF('Simone Grech'!$D$23:$D$43,A23,'Simone Grech'!$I$23:$I$43)</f>
        <v>40</v>
      </c>
      <c r="L23" s="83">
        <f>SUMIF('Camilleri N.'!$D$23:$D$43,A23,'Camilleri N.'!$I$23:$I$43)</f>
        <v>0</v>
      </c>
      <c r="M23" s="83">
        <f>SUMIF('J. Mifsud'!$D$23:$D$43,A23,'J. Mifsud'!$I$23:$I$43)</f>
        <v>0</v>
      </c>
      <c r="N23" s="83">
        <f>SUMIF('Clarke D.'!$D$23:$D$43,A23,'Clarke D.'!$I$23:$I$43)</f>
        <v>2</v>
      </c>
      <c r="O23" s="83">
        <f>SUMIF('Farrugia I.'!$D$23:$D$43,A23,'Farrugia I.'!$I$23:$I$43)</f>
        <v>0</v>
      </c>
      <c r="P23" s="83">
        <f>SUMIF('M. Vella'!$D$23:$D$43,A23,'M. Vella'!$I$23:$I$43)</f>
        <v>0</v>
      </c>
      <c r="Q23" s="83">
        <f>SUMIF('Stafrace Zammit C.'!$D$23:$D$43,A23,'Stafrace Zammit C.'!$I$23:$I$43)</f>
        <v>0</v>
      </c>
      <c r="R23" s="83">
        <f>SUMIF('Victor George Axiaq'!$D$23:$D$43,A23,'Victor George Axiaq'!$I$23:$I$43)</f>
        <v>0</v>
      </c>
      <c r="S23" s="83">
        <f>SUMIF('N. Bartolo'!$D$23:$D$43,A23,'N. Bartolo'!$I$23:$I$43)</f>
        <v>0</v>
      </c>
      <c r="T23" s="83">
        <f>SUMIF('Galea Sciberras N.'!$D$23:$D$43,A23,'Galea Sciberras N.'!$I$23:$I$43)</f>
        <v>6</v>
      </c>
      <c r="U23" s="83">
        <f>SUMIF('E. Mercieca'!$D$23:$D$43,A23,'E. Mercieca'!$I$23:$I$43)</f>
        <v>0</v>
      </c>
      <c r="V23" s="83">
        <f>SUMIF('Galea C.'!$D$23:$D$43,A23,'Galea C.'!$I$23:$I$43)</f>
        <v>32</v>
      </c>
      <c r="W23" s="62">
        <f>SUMIF('Frendo Dimech D.'!$D$23:$D$43,A23,'Frendo Dimech D.'!$I$23:$I$43)</f>
        <v>0</v>
      </c>
      <c r="X23" s="83">
        <f>SUMIF('Rachel Montebello'!$D$23:$D$43,A23,'Rachel Montebello'!$I$23:$I$43)</f>
        <v>0</v>
      </c>
      <c r="Y23" s="84">
        <f>SUMIF('Lara Lanfranco'!$D$23:$D$43,B23,'Lara Lanfranco'!$I$23:$I$43)</f>
        <v>0</v>
      </c>
      <c r="Z23" s="89">
        <f t="shared" si="0"/>
        <v>236</v>
      </c>
      <c r="AA23" s="90">
        <f t="shared" si="1"/>
        <v>0.3862520458265139</v>
      </c>
      <c r="AB23" s="118">
        <f aca="true" t="shared" si="3" ref="AB23:AB30">SUM(Z23)</f>
        <v>236</v>
      </c>
      <c r="AC23" s="87">
        <f t="shared" si="2"/>
        <v>0.3862520458265139</v>
      </c>
    </row>
    <row r="24" spans="1:29" ht="15.75" customHeight="1">
      <c r="A24" s="109" t="s">
        <v>61</v>
      </c>
      <c r="B24" s="82">
        <f>SUMIF('J. Demicoli'!$D$23:$D$43,A24,'J. Demicoli'!$I$23:$I$43)</f>
        <v>0</v>
      </c>
      <c r="C24" s="83">
        <f>SUMIF('Vella G.'!$D$23:$D$43,A24,'Vella G.'!$I$23:$I$43)</f>
        <v>0</v>
      </c>
      <c r="D24" s="83">
        <f>SUMIF('L. Caruana'!$D$23:$D$43,A24,'L. Caruana'!$I$23:$I$43)</f>
        <v>0</v>
      </c>
      <c r="E24" s="83">
        <f>SUMIF('Astrid-May Grima'!$D$23:$D$43,A24,'Astrid-May Grima'!$I$23:$I$43)</f>
        <v>0</v>
      </c>
      <c r="F24" s="83">
        <f>SUMIF('Farrugia Frendo C.'!$D$23:$D$43,A24,'Farrugia Frendo C.'!$I$23:$I$43)</f>
        <v>0</v>
      </c>
      <c r="G24" s="83">
        <f>SUMIF('Micallef Stafrace Y.'!$D$23:$D$43,A24,'Micallef Stafrace Y.'!$I$23:$I$43)</f>
        <v>0</v>
      </c>
      <c r="H24" s="83">
        <f>SUMIF('Demicoli A.'!$D$23:$D$43,A24,'Demicoli A.'!$I$23:$I$43)</f>
        <v>0</v>
      </c>
      <c r="I24" s="83">
        <f>SUMIF('Farrugia M.'!$D$23:$D$43,A24,'Farrugia M.'!$I$23:$I$43)</f>
        <v>0</v>
      </c>
      <c r="J24" s="83">
        <f>SUMIF('Nadine Lia'!$D$23:$D$43,A24,'Nadine Lia'!$I$23:$I$43)</f>
        <v>0</v>
      </c>
      <c r="K24" s="83">
        <f>SUMIF('Simone Grech'!$D$23:$D$43,A24,'Simone Grech'!$I$23:$I$43)</f>
        <v>0</v>
      </c>
      <c r="L24" s="83">
        <f>SUMIF('Camilleri N.'!$D$23:$D$43,A24,'Camilleri N.'!$I$23:$I$43)</f>
        <v>0</v>
      </c>
      <c r="M24" s="83">
        <f>SUMIF('J. Mifsud'!$D$23:$D$43,A24,'J. Mifsud'!$I$23:$I$43)</f>
        <v>0</v>
      </c>
      <c r="N24" s="83">
        <f>SUMIF('Clarke D.'!$D$23:$D$43,A24,'Clarke D.'!$I$23:$I$43)</f>
        <v>0</v>
      </c>
      <c r="O24" s="83">
        <f>SUMIF('Farrugia I.'!$D$23:$D$43,A24,'Farrugia I.'!$I$23:$I$43)</f>
        <v>0</v>
      </c>
      <c r="P24" s="83">
        <f>SUMIF('M. Vella'!$D$23:$D$43,A24,'M. Vella'!$I$23:$I$43)</f>
        <v>0</v>
      </c>
      <c r="Q24" s="83">
        <f>SUMIF('Stafrace Zammit C.'!$D$23:$D$43,A24,'Stafrace Zammit C.'!$I$23:$I$43)</f>
        <v>0</v>
      </c>
      <c r="R24" s="83">
        <f>SUMIF('Victor George Axiaq'!$D$23:$D$43,A24,'Victor George Axiaq'!$I$23:$I$43)</f>
        <v>0</v>
      </c>
      <c r="S24" s="83">
        <f>SUMIF('N. Bartolo'!$D$23:$D$43,A24,'N. Bartolo'!$I$23:$I$43)</f>
        <v>0</v>
      </c>
      <c r="T24" s="83">
        <f>SUMIF('Galea Sciberras N.'!$D$23:$D$43,A24,'Galea Sciberras N.'!$I$23:$I$43)</f>
        <v>0</v>
      </c>
      <c r="U24" s="83">
        <f>SUMIF('E. Mercieca'!$D$23:$D$43,A24,'E. Mercieca'!$I$23:$I$43)</f>
        <v>0</v>
      </c>
      <c r="V24" s="83">
        <f>SUMIF('Galea C.'!$D$23:$D$43,A24,'Galea C.'!$I$23:$I$43)</f>
        <v>0</v>
      </c>
      <c r="W24" s="62">
        <f>SUMIF('Frendo Dimech D.'!$D$23:$D$43,A24,'Frendo Dimech D.'!$I$23:$I$43)</f>
        <v>0</v>
      </c>
      <c r="X24" s="83">
        <f>SUMIF('Rachel Montebello'!$D$23:$D$43,A24,'Rachel Montebello'!$I$23:$I$43)</f>
        <v>0</v>
      </c>
      <c r="Y24" s="84">
        <f>SUMIF('Lara Lanfranco'!$D$23:$D$43,B24,'Lara Lanfranco'!$I$23:$I$43)</f>
        <v>0</v>
      </c>
      <c r="Z24" s="89">
        <f t="shared" si="0"/>
        <v>0</v>
      </c>
      <c r="AA24" s="90">
        <f t="shared" si="1"/>
        <v>0</v>
      </c>
      <c r="AB24" s="118">
        <f t="shared" si="3"/>
        <v>0</v>
      </c>
      <c r="AC24" s="87">
        <f t="shared" si="2"/>
        <v>0</v>
      </c>
    </row>
    <row r="25" spans="1:29" ht="15.75" customHeight="1">
      <c r="A25" s="109" t="s">
        <v>62</v>
      </c>
      <c r="B25" s="82">
        <f>SUMIF('J. Demicoli'!$D$23:$D$43,A25,'J. Demicoli'!$I$23:$I$43)</f>
        <v>0</v>
      </c>
      <c r="C25" s="83">
        <f>SUMIF('Vella G.'!$D$23:$D$43,A25,'Vella G.'!$I$23:$I$43)</f>
        <v>0</v>
      </c>
      <c r="D25" s="83">
        <f>SUMIF('L. Caruana'!$D$23:$D$43,A25,'L. Caruana'!$I$23:$I$43)</f>
        <v>0</v>
      </c>
      <c r="E25" s="83">
        <f>SUMIF('Astrid-May Grima'!$D$23:$D$43,A25,'Astrid-May Grima'!$I$23:$I$43)</f>
        <v>0</v>
      </c>
      <c r="F25" s="83">
        <f>SUMIF('Farrugia Frendo C.'!$D$23:$D$43,A25,'Farrugia Frendo C.'!$I$23:$I$43)</f>
        <v>0</v>
      </c>
      <c r="G25" s="83">
        <f>SUMIF('Micallef Stafrace Y.'!$D$23:$D$43,A25,'Micallef Stafrace Y.'!$I$23:$I$43)</f>
        <v>0</v>
      </c>
      <c r="H25" s="83">
        <f>SUMIF('Demicoli A.'!$D$23:$D$43,A25,'Demicoli A.'!$I$23:$I$43)</f>
        <v>0</v>
      </c>
      <c r="I25" s="83">
        <f>SUMIF('Farrugia M.'!$D$23:$D$43,A25,'Farrugia M.'!$I$23:$I$43)</f>
        <v>0</v>
      </c>
      <c r="J25" s="83">
        <f>SUMIF('Nadine Lia'!$D$23:$D$43,A25,'Nadine Lia'!$I$23:$I$43)</f>
        <v>0</v>
      </c>
      <c r="K25" s="83">
        <f>SUMIF('Simone Grech'!$D$23:$D$43,A25,'Simone Grech'!$I$23:$I$43)</f>
        <v>0</v>
      </c>
      <c r="L25" s="83">
        <f>SUMIF('Camilleri N.'!$D$23:$D$43,A25,'Camilleri N.'!$I$23:$I$43)</f>
        <v>0</v>
      </c>
      <c r="M25" s="83">
        <f>SUMIF('J. Mifsud'!$D$23:$D$43,A25,'J. Mifsud'!$I$23:$I$43)</f>
        <v>0</v>
      </c>
      <c r="N25" s="83">
        <f>SUMIF('Clarke D.'!$D$23:$D$43,A25,'Clarke D.'!$I$23:$I$43)</f>
        <v>0</v>
      </c>
      <c r="O25" s="83">
        <f>SUMIF('Farrugia I.'!$D$23:$D$43,A25,'Farrugia I.'!$I$23:$I$43)</f>
        <v>0</v>
      </c>
      <c r="P25" s="83">
        <f>SUMIF('M. Vella'!$D$23:$D$43,A25,'M. Vella'!$I$23:$I$43)</f>
        <v>0</v>
      </c>
      <c r="Q25" s="83">
        <f>SUMIF('Stafrace Zammit C.'!$D$23:$D$43,A25,'Stafrace Zammit C.'!$I$23:$I$43)</f>
        <v>0</v>
      </c>
      <c r="R25" s="83">
        <f>SUMIF('Victor George Axiaq'!$D$23:$D$43,A25,'Victor George Axiaq'!$I$23:$I$43)</f>
        <v>0</v>
      </c>
      <c r="S25" s="83">
        <f>SUMIF('N. Bartolo'!$D$23:$D$43,A25,'N. Bartolo'!$I$23:$I$43)</f>
        <v>0</v>
      </c>
      <c r="T25" s="83">
        <f>SUMIF('Galea Sciberras N.'!$D$23:$D$43,A25,'Galea Sciberras N.'!$I$23:$I$43)</f>
        <v>0</v>
      </c>
      <c r="U25" s="83">
        <f>SUMIF('E. Mercieca'!$D$23:$D$43,A25,'E. Mercieca'!$I$23:$I$43)</f>
        <v>0</v>
      </c>
      <c r="V25" s="83">
        <f>SUMIF('Galea C.'!$D$23:$D$43,A25,'Galea C.'!$I$23:$I$43)</f>
        <v>0</v>
      </c>
      <c r="W25" s="62">
        <f>SUMIF('Frendo Dimech D.'!$D$23:$D$43,A25,'Frendo Dimech D.'!$I$23:$I$43)</f>
        <v>0</v>
      </c>
      <c r="X25" s="83">
        <f>SUMIF('Rachel Montebello'!$D$23:$D$43,A25,'Rachel Montebello'!$I$23:$I$43)</f>
        <v>0</v>
      </c>
      <c r="Y25" s="84">
        <f>SUMIF('Lara Lanfranco'!$D$23:$D$43,B25,'Lara Lanfranco'!$I$23:$I$43)</f>
        <v>0</v>
      </c>
      <c r="Z25" s="89">
        <f t="shared" si="0"/>
        <v>0</v>
      </c>
      <c r="AA25" s="90">
        <f t="shared" si="1"/>
        <v>0</v>
      </c>
      <c r="AB25" s="118">
        <f t="shared" si="3"/>
        <v>0</v>
      </c>
      <c r="AC25" s="87">
        <f t="shared" si="2"/>
        <v>0</v>
      </c>
    </row>
    <row r="26" spans="1:29" ht="15.75" customHeight="1">
      <c r="A26" s="109" t="s">
        <v>63</v>
      </c>
      <c r="B26" s="82">
        <f>SUMIF('J. Demicoli'!$D$23:$D$43,A26,'J. Demicoli'!$I$23:$I$43)</f>
        <v>0</v>
      </c>
      <c r="C26" s="83">
        <f>SUMIF('Vella G.'!$D$23:$D$43,A26,'Vella G.'!$I$23:$I$43)</f>
        <v>0</v>
      </c>
      <c r="D26" s="83">
        <f>SUMIF('L. Caruana'!$D$23:$D$43,A26,'L. Caruana'!$I$23:$I$43)</f>
        <v>0</v>
      </c>
      <c r="E26" s="83">
        <f>SUMIF('Astrid-May Grima'!$D$23:$D$43,A26,'Astrid-May Grima'!$I$23:$I$43)</f>
        <v>0</v>
      </c>
      <c r="F26" s="83">
        <f>SUMIF('Farrugia Frendo C.'!$D$23:$D$43,A26,'Farrugia Frendo C.'!$I$23:$I$43)</f>
        <v>0</v>
      </c>
      <c r="G26" s="83">
        <f>SUMIF('Micallef Stafrace Y.'!$D$23:$D$43,A26,'Micallef Stafrace Y.'!$I$23:$I$43)</f>
        <v>0</v>
      </c>
      <c r="H26" s="83">
        <f>SUMIF('Demicoli A.'!$D$23:$D$43,A26,'Demicoli A.'!$I$23:$I$43)</f>
        <v>0</v>
      </c>
      <c r="I26" s="83">
        <f>SUMIF('Farrugia M.'!$D$23:$D$43,A26,'Farrugia M.'!$I$23:$I$43)</f>
        <v>0</v>
      </c>
      <c r="J26" s="83">
        <f>SUMIF('Nadine Lia'!$D$23:$D$43,A26,'Nadine Lia'!$I$23:$I$43)</f>
        <v>0</v>
      </c>
      <c r="K26" s="83">
        <f>SUMIF('Simone Grech'!$D$23:$D$43,A26,'Simone Grech'!$I$23:$I$43)</f>
        <v>0</v>
      </c>
      <c r="L26" s="83">
        <f>SUMIF('Camilleri N.'!$D$23:$D$43,A26,'Camilleri N.'!$I$23:$I$43)</f>
        <v>0</v>
      </c>
      <c r="M26" s="83">
        <f>SUMIF('J. Mifsud'!$D$23:$D$43,A26,'J. Mifsud'!$I$23:$I$43)</f>
        <v>0</v>
      </c>
      <c r="N26" s="83">
        <f>SUMIF('Clarke D.'!$D$23:$D$43,A26,'Clarke D.'!$I$23:$I$43)</f>
        <v>0</v>
      </c>
      <c r="O26" s="83">
        <f>SUMIF('Farrugia I.'!$D$23:$D$43,A26,'Farrugia I.'!$I$23:$I$43)</f>
        <v>0</v>
      </c>
      <c r="P26" s="83">
        <f>SUMIF('M. Vella'!$D$23:$D$43,A26,'M. Vella'!$I$23:$I$43)</f>
        <v>0</v>
      </c>
      <c r="Q26" s="83">
        <f>SUMIF('Stafrace Zammit C.'!$D$23:$D$43,A26,'Stafrace Zammit C.'!$I$23:$I$43)</f>
        <v>0</v>
      </c>
      <c r="R26" s="83">
        <f>SUMIF('Victor George Axiaq'!$D$23:$D$43,A26,'Victor George Axiaq'!$I$23:$I$43)</f>
        <v>0</v>
      </c>
      <c r="S26" s="83">
        <f>SUMIF('N. Bartolo'!$D$23:$D$43,A26,'N. Bartolo'!$I$23:$I$43)</f>
        <v>0</v>
      </c>
      <c r="T26" s="83">
        <f>SUMIF('Galea Sciberras N.'!$D$23:$D$43,A26,'Galea Sciberras N.'!$I$23:$I$43)</f>
        <v>0</v>
      </c>
      <c r="U26" s="83">
        <f>SUMIF('E. Mercieca'!$D$23:$D$43,A26,'E. Mercieca'!$I$23:$I$43)</f>
        <v>0</v>
      </c>
      <c r="V26" s="83">
        <f>SUMIF('Galea C.'!$D$23:$D$43,A26,'Galea C.'!$I$23:$I$43)</f>
        <v>0</v>
      </c>
      <c r="W26" s="62">
        <f>SUMIF('Frendo Dimech D.'!$D$23:$D$43,A26,'Frendo Dimech D.'!$I$23:$I$43)</f>
        <v>0</v>
      </c>
      <c r="X26" s="83">
        <f>SUMIF('Rachel Montebello'!$D$23:$D$43,A26,'Rachel Montebello'!$I$23:$I$43)</f>
        <v>0</v>
      </c>
      <c r="Y26" s="84">
        <f>SUMIF('Lara Lanfranco'!$D$23:$D$43,B26,'Lara Lanfranco'!$I$23:$I$43)</f>
        <v>0</v>
      </c>
      <c r="Z26" s="89">
        <f t="shared" si="0"/>
        <v>0</v>
      </c>
      <c r="AA26" s="90">
        <f t="shared" si="1"/>
        <v>0</v>
      </c>
      <c r="AB26" s="118">
        <f t="shared" si="3"/>
        <v>0</v>
      </c>
      <c r="AC26" s="87">
        <f t="shared" si="2"/>
        <v>0</v>
      </c>
    </row>
    <row r="27" spans="1:29" ht="15.75" customHeight="1">
      <c r="A27" s="119" t="s">
        <v>128</v>
      </c>
      <c r="B27" s="82">
        <f>SUMIF('J. Demicoli'!$D$23:$D$43,A27,'J. Demicoli'!$I$23:$I$43)</f>
        <v>0</v>
      </c>
      <c r="C27" s="83">
        <f>SUMIF('Vella G.'!$D$23:$D$43,A27,'Vella G.'!$I$23:$I$43)</f>
        <v>0</v>
      </c>
      <c r="D27" s="83">
        <f>SUMIF('L. Caruana'!$D$23:$D$43,A27,'L. Caruana'!$I$23:$I$43)</f>
        <v>0</v>
      </c>
      <c r="E27" s="83">
        <f>SUMIF('Astrid-May Grima'!$D$23:$D$43,A27,'Astrid-May Grima'!$I$23:$I$43)</f>
        <v>0</v>
      </c>
      <c r="F27" s="83">
        <f>SUMIF('Farrugia Frendo C.'!$D$23:$D$43,A27,'Farrugia Frendo C.'!$I$23:$I$43)</f>
        <v>0</v>
      </c>
      <c r="G27" s="83">
        <f>SUMIF('Micallef Stafrace Y.'!$D$23:$D$43,A27,'Micallef Stafrace Y.'!$I$23:$I$43)</f>
        <v>0</v>
      </c>
      <c r="H27" s="83">
        <f>SUMIF('Demicoli A.'!$D$23:$D$43,A27,'Demicoli A.'!$I$23:$I$43)</f>
        <v>0</v>
      </c>
      <c r="I27" s="83">
        <f>SUMIF('Farrugia M.'!$D$23:$D$43,A27,'Farrugia M.'!$I$23:$I$43)</f>
        <v>0</v>
      </c>
      <c r="J27" s="83">
        <f>SUMIF('Nadine Lia'!$D$23:$D$43,A27,'Nadine Lia'!$I$23:$I$43)</f>
        <v>0</v>
      </c>
      <c r="K27" s="83">
        <f>SUMIF('Simone Grech'!$D$23:$D$43,A27,'Simone Grech'!$I$23:$I$43)</f>
        <v>0</v>
      </c>
      <c r="L27" s="83">
        <f>SUMIF('Camilleri N.'!$D$23:$D$43,A27,'Camilleri N.'!$I$23:$I$43)</f>
        <v>0</v>
      </c>
      <c r="M27" s="83">
        <f>SUMIF('J. Mifsud'!$D$23:$D$43,A27,'J. Mifsud'!$I$23:$I$43)</f>
        <v>0</v>
      </c>
      <c r="N27" s="83">
        <f>SUMIF('Clarke D.'!$D$23:$D$43,A27,'Clarke D.'!$I$23:$I$43)</f>
        <v>0</v>
      </c>
      <c r="O27" s="83">
        <f>SUMIF('Farrugia I.'!$D$23:$D$43,A27,'Farrugia I.'!$I$23:$I$43)</f>
        <v>0</v>
      </c>
      <c r="P27" s="83">
        <f>SUMIF('M. Vella'!$D$23:$D$43,A27,'M. Vella'!$I$23:$I$43)</f>
        <v>0</v>
      </c>
      <c r="Q27" s="83">
        <f>SUMIF('Stafrace Zammit C.'!$D$23:$D$43,A27,'Stafrace Zammit C.'!$I$23:$I$43)</f>
        <v>0</v>
      </c>
      <c r="R27" s="83">
        <f>SUMIF('Victor George Axiaq'!$D$23:$D$43,A27,'Victor George Axiaq'!$I$23:$I$43)</f>
        <v>0</v>
      </c>
      <c r="S27" s="83">
        <f>SUMIF('N. Bartolo'!$D$23:$D$43,A27,'N. Bartolo'!$I$23:$I$43)</f>
        <v>0</v>
      </c>
      <c r="T27" s="83">
        <f>SUMIF('Galea Sciberras N.'!$D$23:$D$43,A27,'Galea Sciberras N.'!$I$23:$I$43)</f>
        <v>0</v>
      </c>
      <c r="U27" s="83">
        <f>SUMIF('E. Mercieca'!$D$23:$D$43,A27,'E. Mercieca'!$I$23:$I$43)</f>
        <v>0</v>
      </c>
      <c r="V27" s="83">
        <f>SUMIF('Galea C.'!$D$23:$D$43,A27,'Galea C.'!$I$23:$I$43)</f>
        <v>0</v>
      </c>
      <c r="W27" s="62">
        <f>SUMIF('Frendo Dimech D.'!$D$23:$D$43,A27,'Frendo Dimech D.'!$I$23:$I$43)</f>
        <v>1</v>
      </c>
      <c r="X27" s="83">
        <f>SUMIF('Rachel Montebello'!$D$23:$D$43,A27,'Rachel Montebello'!$I$23:$I$43)</f>
        <v>0</v>
      </c>
      <c r="Y27" s="84">
        <f>SUMIF('Lara Lanfranco'!$D$23:$D$43,B27,'Lara Lanfranco'!$I$23:$I$43)</f>
        <v>0</v>
      </c>
      <c r="Z27" s="89">
        <f t="shared" si="0"/>
        <v>1</v>
      </c>
      <c r="AA27" s="90">
        <f>Z27/$Z$31</f>
        <v>0.0016366612111292963</v>
      </c>
      <c r="AB27" s="118">
        <f t="shared" si="3"/>
        <v>1</v>
      </c>
      <c r="AC27" s="87">
        <f t="shared" si="2"/>
        <v>0.0016366612111292963</v>
      </c>
    </row>
    <row r="28" spans="1:29" ht="15.75" customHeight="1">
      <c r="A28" s="119" t="s">
        <v>209</v>
      </c>
      <c r="B28" s="82">
        <f>SUMIF('J. Demicoli'!$D$23:$D$43,A28,'J. Demicoli'!$I$23:$I$43)</f>
        <v>0</v>
      </c>
      <c r="C28" s="83">
        <f>SUMIF('Vella G.'!$D$23:$D$43,A28,'Vella G.'!$I$23:$I$43)</f>
        <v>0</v>
      </c>
      <c r="D28" s="83">
        <f>SUMIF('L. Caruana'!$D$23:$D$43,A28,'L. Caruana'!$I$23:$I$43)</f>
        <v>0</v>
      </c>
      <c r="E28" s="83">
        <f>SUMIF('Astrid-May Grima'!$D$23:$D$43,A28,'Astrid-May Grima'!$I$23:$I$43)</f>
        <v>0</v>
      </c>
      <c r="F28" s="83">
        <f>SUMIF('Farrugia Frendo C.'!$D$23:$D$43,A28,'Farrugia Frendo C.'!$I$23:$I$43)</f>
        <v>0</v>
      </c>
      <c r="G28" s="83">
        <f>SUMIF('Micallef Stafrace Y.'!$D$23:$D$43,A28,'Micallef Stafrace Y.'!$I$23:$I$43)</f>
        <v>0</v>
      </c>
      <c r="H28" s="83">
        <f>SUMIF('Demicoli A.'!$D$23:$D$43,A28,'Demicoli A.'!$I$23:$I$43)</f>
        <v>0</v>
      </c>
      <c r="I28" s="83">
        <f>SUMIF('Farrugia M.'!$D$23:$D$43,A28,'Farrugia M.'!$I$23:$I$43)</f>
        <v>0</v>
      </c>
      <c r="J28" s="83">
        <f>SUMIF('Nadine Lia'!$D$23:$D$43,A28,'Nadine Lia'!$I$23:$I$43)</f>
        <v>0</v>
      </c>
      <c r="K28" s="83">
        <f>SUMIF('Simone Grech'!$D$23:$D$43,A28,'Simone Grech'!$I$23:$I$43)</f>
        <v>0</v>
      </c>
      <c r="L28" s="83">
        <f>SUMIF('Camilleri N.'!$D$23:$D$43,A28,'Camilleri N.'!$I$23:$I$43)</f>
        <v>0</v>
      </c>
      <c r="M28" s="83">
        <f>SUMIF('J. Mifsud'!$D$23:$D$43,A28,'J. Mifsud'!$I$23:$I$43)</f>
        <v>0</v>
      </c>
      <c r="N28" s="83">
        <f>SUMIF('Clarke D.'!$D$23:$D$43,A28,'Clarke D.'!$I$23:$I$43)</f>
        <v>0</v>
      </c>
      <c r="O28" s="83">
        <f>SUMIF('Farrugia I.'!$D$23:$D$43,A28,'Farrugia I.'!$I$23:$I$43)</f>
        <v>0</v>
      </c>
      <c r="P28" s="83">
        <f>SUMIF('M. Vella'!$D$23:$D$43,A28,'M. Vella'!$I$23:$I$43)</f>
        <v>0</v>
      </c>
      <c r="Q28" s="83">
        <f>SUMIF('Stafrace Zammit C.'!$D$23:$D$43,A28,'Stafrace Zammit C.'!$I$23:$I$43)</f>
        <v>0</v>
      </c>
      <c r="R28" s="83">
        <f>SUMIF('Victor George Axiaq'!$D$23:$D$43,A28,'Victor George Axiaq'!$I$23:$I$43)</f>
        <v>0</v>
      </c>
      <c r="S28" s="83">
        <f>SUMIF('N. Bartolo'!$D$23:$D$43,A28,'N. Bartolo'!$I$23:$I$43)</f>
        <v>0</v>
      </c>
      <c r="T28" s="83">
        <f>SUMIF('Galea Sciberras N.'!$D$23:$D$43,A28,'Galea Sciberras N.'!$I$23:$I$43)</f>
        <v>0</v>
      </c>
      <c r="U28" s="83">
        <f>SUMIF('E. Mercieca'!$D$23:$D$43,A28,'E. Mercieca'!$I$23:$I$43)</f>
        <v>0</v>
      </c>
      <c r="V28" s="83">
        <f>SUMIF('Galea C.'!$D$23:$D$43,A28,'Galea C.'!$I$23:$I$43)</f>
        <v>0</v>
      </c>
      <c r="W28" s="62">
        <f>SUMIF('Frendo Dimech D.'!$D$23:$D$43,A28,'Frendo Dimech D.'!$I$23:$I$43)</f>
        <v>0</v>
      </c>
      <c r="X28" s="83">
        <f>SUMIF('Rachel Montebello'!$D$23:$D$43,A28,'Rachel Montebello'!$I$23:$I$43)</f>
        <v>0</v>
      </c>
      <c r="Y28" s="84">
        <f>SUMIF('Lara Lanfranco'!$D$23:$D$43,B28,'Lara Lanfranco'!$I$23:$I$43)</f>
        <v>0</v>
      </c>
      <c r="Z28" s="89">
        <f t="shared" si="0"/>
        <v>0</v>
      </c>
      <c r="AA28" s="90">
        <f>Z28/$Z$31</f>
        <v>0</v>
      </c>
      <c r="AB28" s="118">
        <f t="shared" si="3"/>
        <v>0</v>
      </c>
      <c r="AC28" s="87">
        <f t="shared" si="2"/>
        <v>0</v>
      </c>
    </row>
    <row r="29" spans="1:29" ht="15.75" customHeight="1">
      <c r="A29" s="119" t="s">
        <v>129</v>
      </c>
      <c r="B29" s="82">
        <f>SUMIF('J. Demicoli'!$D$23:$D$43,A29,'J. Demicoli'!$I$23:$I$43)</f>
        <v>0</v>
      </c>
      <c r="C29" s="83">
        <f>SUMIF('Vella G.'!$D$23:$D$43,A29,'Vella G.'!$I$23:$I$43)</f>
        <v>0</v>
      </c>
      <c r="D29" s="83">
        <f>SUMIF('L. Caruana'!$D$23:$D$43,A29,'L. Caruana'!$I$23:$I$43)</f>
        <v>0</v>
      </c>
      <c r="E29" s="83">
        <f>SUMIF('Astrid-May Grima'!$D$23:$D$43,A29,'Astrid-May Grima'!$I$23:$I$43)</f>
        <v>0</v>
      </c>
      <c r="F29" s="83">
        <f>SUMIF('Farrugia Frendo C.'!$D$23:$D$43,A29,'Farrugia Frendo C.'!$I$23:$I$43)</f>
        <v>0</v>
      </c>
      <c r="G29" s="83">
        <f>SUMIF('Micallef Stafrace Y.'!$D$23:$D$43,A29,'Micallef Stafrace Y.'!$I$23:$I$43)</f>
        <v>0</v>
      </c>
      <c r="H29" s="83">
        <f>SUMIF('Demicoli A.'!$D$23:$D$43,A29,'Demicoli A.'!$I$23:$I$43)</f>
        <v>0</v>
      </c>
      <c r="I29" s="83">
        <f>SUMIF('Farrugia M.'!$D$23:$D$43,A29,'Farrugia M.'!$I$23:$I$43)</f>
        <v>0</v>
      </c>
      <c r="J29" s="83">
        <f>SUMIF('Nadine Lia'!$D$23:$D$43,A29,'Nadine Lia'!$I$23:$I$43)</f>
        <v>0</v>
      </c>
      <c r="K29" s="83">
        <f>SUMIF('Simone Grech'!$D$23:$D$43,A29,'Simone Grech'!$I$23:$I$43)</f>
        <v>0</v>
      </c>
      <c r="L29" s="83">
        <f>SUMIF('Camilleri N.'!$D$23:$D$43,A29,'Camilleri N.'!$I$23:$I$43)</f>
        <v>0</v>
      </c>
      <c r="M29" s="83">
        <f>SUMIF('J. Mifsud'!$D$23:$D$43,A29,'J. Mifsud'!$I$23:$I$43)</f>
        <v>0</v>
      </c>
      <c r="N29" s="83">
        <f>SUMIF('Clarke D.'!$D$23:$D$43,A29,'Clarke D.'!$I$23:$I$43)</f>
        <v>0</v>
      </c>
      <c r="O29" s="83">
        <f>SUMIF('Farrugia I.'!$D$23:$D$43,A29,'Farrugia I.'!$I$23:$I$43)</f>
        <v>0</v>
      </c>
      <c r="P29" s="83">
        <f>SUMIF('M. Vella'!$D$23:$D$43,A29,'M. Vella'!$I$23:$I$43)</f>
        <v>0</v>
      </c>
      <c r="Q29" s="83">
        <f>SUMIF('Stafrace Zammit C.'!$D$23:$D$43,A29,'Stafrace Zammit C.'!$I$23:$I$43)</f>
        <v>0</v>
      </c>
      <c r="R29" s="83">
        <f>SUMIF('Victor George Axiaq'!$D$23:$D$43,A29,'Victor George Axiaq'!$I$23:$I$43)</f>
        <v>0</v>
      </c>
      <c r="S29" s="83">
        <f>SUMIF('N. Bartolo'!$D$23:$D$43,A29,'N. Bartolo'!$I$23:$I$43)</f>
        <v>0</v>
      </c>
      <c r="T29" s="83">
        <f>SUMIF('Galea Sciberras N.'!$D$23:$D$43,A29,'Galea Sciberras N.'!$I$23:$I$43)</f>
        <v>0</v>
      </c>
      <c r="U29" s="83">
        <f>SUMIF('E. Mercieca'!$D$23:$D$43,A29,'E. Mercieca'!$I$23:$I$43)</f>
        <v>0</v>
      </c>
      <c r="V29" s="83">
        <f>SUMIF('Galea C.'!$D$23:$D$43,A29,'Galea C.'!$I$23:$I$43)</f>
        <v>0</v>
      </c>
      <c r="W29" s="62">
        <f>SUMIF('Frendo Dimech D.'!$D$23:$D$43,A29,'Frendo Dimech D.'!$I$23:$I$43)</f>
        <v>0</v>
      </c>
      <c r="X29" s="83">
        <f>SUMIF('Rachel Montebello'!$D$23:$D$43,A29,'Rachel Montebello'!$I$23:$I$43)</f>
        <v>0</v>
      </c>
      <c r="Y29" s="84">
        <f>SUMIF('Lara Lanfranco'!$D$23:$D$43,B29,'Lara Lanfranco'!$I$23:$I$43)</f>
        <v>0</v>
      </c>
      <c r="Z29" s="89">
        <f t="shared" si="0"/>
        <v>0</v>
      </c>
      <c r="AA29" s="90">
        <f>Z29/$Z$31</f>
        <v>0</v>
      </c>
      <c r="AB29" s="118">
        <f t="shared" si="3"/>
        <v>0</v>
      </c>
      <c r="AC29" s="87">
        <f t="shared" si="2"/>
        <v>0</v>
      </c>
    </row>
    <row r="30" spans="1:29" ht="15.75" customHeight="1" thickBot="1">
      <c r="A30" s="109" t="s">
        <v>130</v>
      </c>
      <c r="B30" s="61">
        <f>SUMIF('J. Demicoli'!$D$23:$D$43,A30,'J. Demicoli'!$I$23:$I$43)</f>
        <v>0</v>
      </c>
      <c r="C30" s="62">
        <f>SUMIF('Vella G.'!$D$23:$D$43,A30,'Vella G.'!$I$23:$I$43)</f>
        <v>0</v>
      </c>
      <c r="D30" s="62">
        <f>SUMIF('L. Caruana'!$D$23:$D$43,A30,'L. Caruana'!$I$23:$I$43)</f>
        <v>0</v>
      </c>
      <c r="E30" s="62">
        <f>SUMIF('Astrid-May Grima'!$D$23:$D$43,A30,'Astrid-May Grima'!$I$23:$I$43)</f>
        <v>0</v>
      </c>
      <c r="F30" s="62">
        <f>SUMIF('Farrugia Frendo C.'!$D$23:$D$43,A30,'Farrugia Frendo C.'!$I$23:$I$43)</f>
        <v>0</v>
      </c>
      <c r="G30" s="62">
        <f>SUMIF('Micallef Stafrace Y.'!$D$23:$D$43,A30,'Micallef Stafrace Y.'!$I$23:$I$43)</f>
        <v>0</v>
      </c>
      <c r="H30" s="62">
        <f>SUMIF('Demicoli A.'!$D$23:$D$43,A30,'Demicoli A.'!$I$23:$I$43)</f>
        <v>0</v>
      </c>
      <c r="I30" s="62">
        <f>SUMIF('Farrugia M.'!$D$23:$D$43,A30,'Farrugia M.'!$I$23:$I$43)</f>
        <v>0</v>
      </c>
      <c r="J30" s="62">
        <f>SUMIF('Nadine Lia'!$D$23:$D$43,A30,'Nadine Lia'!$I$23:$I$43)</f>
        <v>0</v>
      </c>
      <c r="K30" s="62">
        <f>SUMIF('Simone Grech'!$D$23:$D$43,A30,'Simone Grech'!$I$23:$I$43)</f>
        <v>0</v>
      </c>
      <c r="L30" s="62">
        <f>SUMIF('Camilleri N.'!$D$23:$D$43,A30,'Camilleri N.'!$I$23:$I$43)</f>
        <v>0</v>
      </c>
      <c r="M30" s="62">
        <f>SUMIF('J. Mifsud'!$D$23:$D$43,A30,'J. Mifsud'!$I$23:$I$43)</f>
        <v>0</v>
      </c>
      <c r="N30" s="62">
        <f>SUMIF('Clarke D.'!$D$23:$D$43,A30,'Clarke D.'!$I$23:$I$43)</f>
        <v>0</v>
      </c>
      <c r="O30" s="62">
        <f>SUMIF('Farrugia I.'!$D$23:$D$43,A30,'Farrugia I.'!$I$23:$I$43)</f>
        <v>0</v>
      </c>
      <c r="P30" s="62">
        <f>SUMIF('M. Vella'!$D$23:$D$43,A30,'M. Vella'!$I$23:$I$43)</f>
        <v>0</v>
      </c>
      <c r="Q30" s="62">
        <f>SUMIF('Stafrace Zammit C.'!$D$23:$D$43,A30,'Stafrace Zammit C.'!$I$23:$I$43)</f>
        <v>0</v>
      </c>
      <c r="R30" s="62">
        <f>SUMIF('Victor George Axiaq'!$D$23:$D$43,A30,'Victor George Axiaq'!$I$23:$I$43)</f>
        <v>0</v>
      </c>
      <c r="S30" s="62">
        <f>SUMIF('N. Bartolo'!$D$23:$D$43,A30,'N. Bartolo'!$I$23:$I$43)</f>
        <v>0</v>
      </c>
      <c r="T30" s="62">
        <f>SUMIF('Galea Sciberras N.'!$D$23:$D$43,A30,'Galea Sciberras N.'!$I$23:$I$43)</f>
        <v>0</v>
      </c>
      <c r="U30" s="62">
        <f>SUMIF('E. Mercieca'!$D$23:$D$43,A30,'E. Mercieca'!$I$23:$I$43)</f>
        <v>0</v>
      </c>
      <c r="V30" s="62">
        <f>SUMIF('Galea C.'!$D$23:$D$43,A30,'Galea C.'!$I$23:$I$43)</f>
        <v>0</v>
      </c>
      <c r="W30" s="62">
        <f>SUMIF('Frendo Dimech D.'!$D$23:$D$43,A30,'Frendo Dimech D.'!$I$23:$I$43)</f>
        <v>0</v>
      </c>
      <c r="X30" s="62">
        <f>SUMIF('Rachel Montebello'!$D$23:$D$43,A30,'Rachel Montebello'!$I$23:$I$43)</f>
        <v>0</v>
      </c>
      <c r="Y30" s="63">
        <f>SUMIF('Lara Lanfranco'!$D$23:$D$43,B30,'Lara Lanfranco'!$I$23:$I$43)</f>
        <v>0</v>
      </c>
      <c r="Z30" s="64">
        <f t="shared" si="0"/>
        <v>0</v>
      </c>
      <c r="AA30" s="90">
        <f>Z30/$Z$31</f>
        <v>0</v>
      </c>
      <c r="AB30" s="118">
        <f t="shared" si="3"/>
        <v>0</v>
      </c>
      <c r="AC30" s="87">
        <f t="shared" si="2"/>
        <v>0</v>
      </c>
    </row>
    <row r="31" spans="1:29" s="99" customFormat="1" ht="13.5" customHeight="1" thickBot="1">
      <c r="A31" s="120" t="s">
        <v>21</v>
      </c>
      <c r="B31" s="93">
        <f aca="true" t="shared" si="4" ref="B31:T31">SUM(B10:B30)</f>
        <v>15</v>
      </c>
      <c r="C31" s="94">
        <f t="shared" si="4"/>
        <v>13</v>
      </c>
      <c r="D31" s="94">
        <f t="shared" si="4"/>
        <v>0</v>
      </c>
      <c r="E31" s="94">
        <f t="shared" si="4"/>
        <v>12</v>
      </c>
      <c r="F31" s="94">
        <f t="shared" si="4"/>
        <v>135</v>
      </c>
      <c r="G31" s="94">
        <f t="shared" si="4"/>
        <v>5</v>
      </c>
      <c r="H31" s="94">
        <f t="shared" si="4"/>
        <v>0</v>
      </c>
      <c r="I31" s="94">
        <f t="shared" si="4"/>
        <v>5</v>
      </c>
      <c r="J31" s="94">
        <f t="shared" si="4"/>
        <v>47</v>
      </c>
      <c r="K31" s="94">
        <f t="shared" si="4"/>
        <v>40</v>
      </c>
      <c r="L31" s="94">
        <f t="shared" si="4"/>
        <v>0</v>
      </c>
      <c r="M31" s="94">
        <f t="shared" si="4"/>
        <v>12</v>
      </c>
      <c r="N31" s="94">
        <f t="shared" si="4"/>
        <v>17</v>
      </c>
      <c r="O31" s="94">
        <f t="shared" si="4"/>
        <v>5</v>
      </c>
      <c r="P31" s="94">
        <f t="shared" si="4"/>
        <v>12</v>
      </c>
      <c r="Q31" s="94">
        <f t="shared" si="4"/>
        <v>62</v>
      </c>
      <c r="R31" s="94">
        <f t="shared" si="4"/>
        <v>166</v>
      </c>
      <c r="S31" s="94">
        <f t="shared" si="4"/>
        <v>0</v>
      </c>
      <c r="T31" s="94">
        <f t="shared" si="4"/>
        <v>14</v>
      </c>
      <c r="U31" s="94">
        <f aca="true" t="shared" si="5" ref="U31:Z31">SUM(U10:U30)</f>
        <v>0</v>
      </c>
      <c r="V31" s="94">
        <f t="shared" si="5"/>
        <v>35</v>
      </c>
      <c r="W31" s="94">
        <f t="shared" si="5"/>
        <v>6</v>
      </c>
      <c r="X31" s="94">
        <f t="shared" si="5"/>
        <v>10</v>
      </c>
      <c r="Y31" s="201">
        <f t="shared" si="5"/>
        <v>0</v>
      </c>
      <c r="Z31" s="202">
        <f t="shared" si="5"/>
        <v>611</v>
      </c>
      <c r="AA31" s="96"/>
      <c r="AB31" s="97"/>
      <c r="AC31" s="98"/>
    </row>
    <row r="32" spans="2:29" ht="13.5" customHeight="1" thickBot="1">
      <c r="B32" s="100">
        <f>B31/Z31</f>
        <v>0.024549918166939442</v>
      </c>
      <c r="C32" s="101">
        <f>C31/Z31</f>
        <v>0.02127659574468085</v>
      </c>
      <c r="D32" s="101">
        <f>D31/Z31</f>
        <v>0</v>
      </c>
      <c r="E32" s="101">
        <f>E31/Z31</f>
        <v>0.019639934533551555</v>
      </c>
      <c r="F32" s="101">
        <f>F31/Z31</f>
        <v>0.220949263502455</v>
      </c>
      <c r="G32" s="101">
        <f>G31/Z31</f>
        <v>0.008183306055646482</v>
      </c>
      <c r="H32" s="101">
        <f>H31/Z31</f>
        <v>0</v>
      </c>
      <c r="I32" s="101">
        <f>I31/Z31</f>
        <v>0.008183306055646482</v>
      </c>
      <c r="J32" s="101">
        <f>J31/Z31</f>
        <v>0.07692307692307693</v>
      </c>
      <c r="K32" s="101">
        <f>K31/Z31</f>
        <v>0.06546644844517185</v>
      </c>
      <c r="L32" s="101">
        <f>L31/Z31</f>
        <v>0</v>
      </c>
      <c r="M32" s="101">
        <f>M31/Z31</f>
        <v>0.019639934533551555</v>
      </c>
      <c r="N32" s="101">
        <f>N31/Z31</f>
        <v>0.027823240589198037</v>
      </c>
      <c r="O32" s="101">
        <f>O31/Z31</f>
        <v>0.008183306055646482</v>
      </c>
      <c r="P32" s="101">
        <f>P31/Z31</f>
        <v>0.019639934533551555</v>
      </c>
      <c r="Q32" s="101">
        <f>Q31/Z31</f>
        <v>0.10147299509001637</v>
      </c>
      <c r="R32" s="101">
        <f>R31/Z31</f>
        <v>0.27168576104746317</v>
      </c>
      <c r="S32" s="101">
        <f>S31/Z31</f>
        <v>0</v>
      </c>
      <c r="T32" s="101">
        <f>T31/Z31</f>
        <v>0.022913256955810146</v>
      </c>
      <c r="U32" s="101">
        <f>U31/Z31</f>
        <v>0</v>
      </c>
      <c r="V32" s="101">
        <f>V31/Z31</f>
        <v>0.057283142389525366</v>
      </c>
      <c r="W32" s="101">
        <f>W31/Z31</f>
        <v>0.009819967266775777</v>
      </c>
      <c r="X32" s="101">
        <f>X31/Z31</f>
        <v>0.016366612111292964</v>
      </c>
      <c r="Y32" s="102">
        <f>Y31/Z31</f>
        <v>0</v>
      </c>
      <c r="Z32" s="121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18" right="0.27" top="0.38" bottom="0.6" header="0.26" footer="0.5118110236220472"/>
  <pageSetup fitToHeight="1" fitToWidth="1" horizontalDpi="600" verticalDpi="600" orientation="landscape" paperSize="9" scale="87" r:id="rId2"/>
  <ignoredErrors>
    <ignoredError sqref="AB12 AB15 AB20 AB22:AB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">
      <selection activeCell="G27" sqref="G27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8515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421875" style="1" customWidth="1"/>
    <col min="19" max="19" width="4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213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71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16">
      <selection activeCell="G27" sqref="G27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122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123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352</v>
      </c>
      <c r="H24" s="3"/>
      <c r="I24" s="39">
        <v>11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356</v>
      </c>
      <c r="T24" s="3"/>
      <c r="U24" s="39">
        <v>22</v>
      </c>
      <c r="V24" s="3"/>
      <c r="W24" s="18">
        <f aca="true" t="shared" si="0" ref="W24:W39">IF(ISNUMBER(S24),S24,0)-IF(ISNUMBER(U24),U24,0)</f>
        <v>334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82</v>
      </c>
      <c r="H25" s="3"/>
      <c r="I25" s="39">
        <v>4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83</v>
      </c>
      <c r="T25" s="3"/>
      <c r="U25" s="39"/>
      <c r="V25" s="3"/>
      <c r="W25" s="18">
        <f t="shared" si="0"/>
        <v>83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114</v>
      </c>
      <c r="H29" s="3"/>
      <c r="I29" s="39">
        <v>47</v>
      </c>
      <c r="J29" s="3"/>
      <c r="K29" s="39"/>
      <c r="L29" s="3"/>
      <c r="M29" s="39">
        <v>24</v>
      </c>
      <c r="N29" s="3"/>
      <c r="O29" s="39"/>
      <c r="P29" s="3"/>
      <c r="Q29" s="39"/>
      <c r="R29" s="3"/>
      <c r="S29" s="18">
        <f t="shared" si="1"/>
        <v>137</v>
      </c>
      <c r="T29" s="3"/>
      <c r="U29" s="39">
        <v>13</v>
      </c>
      <c r="V29" s="3"/>
      <c r="W29" s="18">
        <f t="shared" si="0"/>
        <v>124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26</v>
      </c>
      <c r="H35" s="3"/>
      <c r="I35" s="39"/>
      <c r="J35" s="3"/>
      <c r="K35" s="39"/>
      <c r="L35" s="3"/>
      <c r="M35" s="39">
        <v>21</v>
      </c>
      <c r="N35" s="3"/>
      <c r="O35" s="39"/>
      <c r="P35" s="3"/>
      <c r="Q35" s="39"/>
      <c r="R35" s="3"/>
      <c r="S35" s="18">
        <f t="shared" si="1"/>
        <v>5</v>
      </c>
      <c r="T35" s="3"/>
      <c r="U35" s="39">
        <v>5</v>
      </c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671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671</v>
      </c>
      <c r="T36" s="3"/>
      <c r="U36" s="39">
        <v>98</v>
      </c>
      <c r="V36" s="3"/>
      <c r="W36" s="18">
        <f>IF(ISNUMBER(S36),S36,0)-IF(ISNUMBER(U36),U36,0)</f>
        <v>573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'[1]Stafrace Zammit C.'!$S$40</f>
        <v>1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1</v>
      </c>
      <c r="T40" s="3"/>
      <c r="U40" s="39"/>
      <c r="V40" s="3"/>
      <c r="W40" s="18">
        <f>IF(ISNUMBER(S40),S40,0)-IF(ISNUMBER(U40),U40,0)</f>
        <v>1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1248</v>
      </c>
      <c r="H45" s="18"/>
      <c r="I45" s="21">
        <f>SUM(I23:I43)</f>
        <v>62</v>
      </c>
      <c r="J45" s="18"/>
      <c r="K45" s="21">
        <f>SUM(K23:K43)</f>
        <v>0</v>
      </c>
      <c r="L45" s="18"/>
      <c r="M45" s="21">
        <f>SUM(M23:M43)</f>
        <v>55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1255</v>
      </c>
      <c r="T45" s="18"/>
      <c r="U45" s="21">
        <f>SUM(U23:U43)</f>
        <v>139</v>
      </c>
      <c r="V45" s="18"/>
      <c r="W45" s="21">
        <f>SUM(W23:W43)</f>
        <v>1116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">
      <selection activeCell="G27" sqref="G27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142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141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257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257</v>
      </c>
      <c r="T24" s="3"/>
      <c r="U24" s="39">
        <v>43</v>
      </c>
      <c r="V24" s="3"/>
      <c r="W24" s="18">
        <f t="shared" si="1"/>
        <v>214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9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9</v>
      </c>
      <c r="T25" s="3"/>
      <c r="U25" s="39"/>
      <c r="V25" s="3"/>
      <c r="W25" s="18">
        <f t="shared" si="1"/>
        <v>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'[1]Camilleri N.'!$S$40</f>
        <v>1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1</v>
      </c>
      <c r="T40" s="3"/>
      <c r="U40" s="39"/>
      <c r="V40" s="3"/>
      <c r="W40" s="18">
        <f t="shared" si="1"/>
        <v>1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267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267</v>
      </c>
      <c r="T45" s="18"/>
      <c r="U45" s="21">
        <f>SUM(U23:U43)</f>
        <v>43</v>
      </c>
      <c r="V45" s="18"/>
      <c r="W45" s="21">
        <f>SUM(W23:W43)</f>
        <v>224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16">
      <selection activeCell="G27" sqref="G27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150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141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741</v>
      </c>
      <c r="H23" s="3"/>
      <c r="I23" s="38"/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740</v>
      </c>
      <c r="T23" s="3"/>
      <c r="U23" s="38">
        <v>177</v>
      </c>
      <c r="V23" s="3"/>
      <c r="W23" s="18">
        <f aca="true" t="shared" si="1" ref="W23:W43">IF(ISNUMBER(S23),S23,0)-IF(ISNUMBER(U23),U23,0)</f>
        <v>563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45</v>
      </c>
      <c r="H24" s="3"/>
      <c r="I24" s="39">
        <v>5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50</v>
      </c>
      <c r="T24" s="3"/>
      <c r="U24" s="39">
        <v>5</v>
      </c>
      <c r="V24" s="3"/>
      <c r="W24" s="18">
        <f t="shared" si="1"/>
        <v>45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108</v>
      </c>
      <c r="H25" s="3"/>
      <c r="I25" s="39">
        <v>3</v>
      </c>
      <c r="J25" s="3"/>
      <c r="K25" s="39"/>
      <c r="L25" s="3"/>
      <c r="M25" s="39">
        <v>15</v>
      </c>
      <c r="N25" s="3"/>
      <c r="O25" s="39"/>
      <c r="P25" s="3"/>
      <c r="Q25" s="39"/>
      <c r="R25" s="3"/>
      <c r="S25" s="18">
        <f t="shared" si="0"/>
        <v>96</v>
      </c>
      <c r="T25" s="3"/>
      <c r="U25" s="39"/>
      <c r="V25" s="3"/>
      <c r="W25" s="18">
        <f t="shared" si="1"/>
        <v>96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38</v>
      </c>
      <c r="H36" s="3"/>
      <c r="I36" s="39">
        <v>6</v>
      </c>
      <c r="J36" s="3"/>
      <c r="K36" s="39"/>
      <c r="L36" s="3"/>
      <c r="M36" s="39">
        <v>6</v>
      </c>
      <c r="N36" s="3"/>
      <c r="O36" s="39"/>
      <c r="P36" s="3"/>
      <c r="Q36" s="39"/>
      <c r="R36" s="3"/>
      <c r="S36" s="18">
        <f t="shared" si="0"/>
        <v>38</v>
      </c>
      <c r="T36" s="3"/>
      <c r="U36" s="39">
        <v>15</v>
      </c>
      <c r="V36" s="3"/>
      <c r="W36" s="18">
        <f t="shared" si="1"/>
        <v>23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932</v>
      </c>
      <c r="H45" s="18"/>
      <c r="I45" s="21">
        <f>SUM(I23:I43)</f>
        <v>14</v>
      </c>
      <c r="J45" s="18"/>
      <c r="K45" s="21">
        <f>SUM(K23:K43)</f>
        <v>0</v>
      </c>
      <c r="L45" s="18"/>
      <c r="M45" s="21">
        <f>SUM(M23:M43)</f>
        <v>22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924</v>
      </c>
      <c r="T45" s="18"/>
      <c r="U45" s="21">
        <f>SUM(U23:U43)</f>
        <v>197</v>
      </c>
      <c r="V45" s="18"/>
      <c r="W45" s="21">
        <f>SUM(W23:W43)</f>
        <v>727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2">
      <selection activeCell="G27" sqref="G27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0039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212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141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4'!$S$23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4'!$S$24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4'!$S$25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4'!$S$26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'[1]mag. 4'!$S$27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4'!$S$28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4'!$S$29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4'!$S$30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4'!$S$31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4'!$S$32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4'!$S$33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4'!$S$34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4'!$S$35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4'!$S$36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'[1]mag. 4'!$S$37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'[1]mag. 4'!$S$38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'[1]mag. 4'!$S$39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'[1]mag. 4'!$S$40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'[1]mag. 4'!$S$41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'[1]mag. 4'!$S$42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'[1]mag. 4'!$S$43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6">
      <selection activeCell="G27" sqref="G27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152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141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2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 aca="true" t="shared" si="1" ref="W23:W43"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7</v>
      </c>
      <c r="H24" s="3"/>
      <c r="I24" s="39">
        <v>1</v>
      </c>
      <c r="J24" s="3"/>
      <c r="K24" s="39"/>
      <c r="L24" s="3"/>
      <c r="M24" s="39">
        <v>1</v>
      </c>
      <c r="N24" s="3"/>
      <c r="O24" s="39"/>
      <c r="P24" s="3"/>
      <c r="Q24" s="39">
        <v>1</v>
      </c>
      <c r="R24" s="3"/>
      <c r="S24" s="18">
        <f t="shared" si="0"/>
        <v>6</v>
      </c>
      <c r="T24" s="3"/>
      <c r="U24" s="39">
        <v>4</v>
      </c>
      <c r="V24" s="3"/>
      <c r="W24" s="18">
        <f t="shared" si="1"/>
        <v>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23</v>
      </c>
      <c r="H25" s="3"/>
      <c r="I25" s="39"/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21</v>
      </c>
      <c r="T25" s="3"/>
      <c r="U25" s="39"/>
      <c r="V25" s="3"/>
      <c r="W25" s="18">
        <f t="shared" si="1"/>
        <v>21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360</v>
      </c>
      <c r="H36" s="3"/>
      <c r="I36" s="39">
        <v>32</v>
      </c>
      <c r="J36" s="3"/>
      <c r="K36" s="39"/>
      <c r="L36" s="3"/>
      <c r="M36" s="39">
        <v>80</v>
      </c>
      <c r="N36" s="3"/>
      <c r="O36" s="39"/>
      <c r="P36" s="3"/>
      <c r="Q36" s="39"/>
      <c r="R36" s="3"/>
      <c r="S36" s="18">
        <f t="shared" si="0"/>
        <v>312</v>
      </c>
      <c r="T36" s="3"/>
      <c r="U36" s="39">
        <v>13</v>
      </c>
      <c r="V36" s="3"/>
      <c r="W36" s="18">
        <f t="shared" si="1"/>
        <v>299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156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392</v>
      </c>
      <c r="H45" s="18"/>
      <c r="I45" s="21">
        <f>SUM(I23:I43)</f>
        <v>35</v>
      </c>
      <c r="J45" s="18"/>
      <c r="K45" s="21">
        <f>SUM(K23:K43)</f>
        <v>0</v>
      </c>
      <c r="L45" s="18"/>
      <c r="M45" s="21">
        <f>SUM(M23:M43)</f>
        <v>85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341</v>
      </c>
      <c r="T45" s="18"/>
      <c r="U45" s="21">
        <f>SUM(U23:U43)</f>
        <v>17</v>
      </c>
      <c r="V45" s="18"/>
      <c r="W45" s="21">
        <f>SUM(W23:W43)</f>
        <v>324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13">
      <selection activeCell="G27" sqref="G27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172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77</v>
      </c>
      <c r="H24" s="3"/>
      <c r="I24" s="39">
        <v>3</v>
      </c>
      <c r="J24" s="3"/>
      <c r="K24" s="39"/>
      <c r="L24" s="3"/>
      <c r="M24" s="39">
        <v>6</v>
      </c>
      <c r="N24" s="3"/>
      <c r="O24" s="39"/>
      <c r="P24" s="3"/>
      <c r="Q24" s="39">
        <v>2</v>
      </c>
      <c r="R24" s="3"/>
      <c r="S24" s="18">
        <f>IF(ISNUMBER(G24),G24,0)+IF(ISNUMBER(I24),I24,0)-IF(ISNUMBER(M24),M24,0)+IF(ISNUMBER(O24),O24,0)-IF(ISNUMBER(Q24),Q24,0)+IF(ISNUMBER(K24),K24,0)</f>
        <v>72</v>
      </c>
      <c r="T24" s="3"/>
      <c r="U24" s="39">
        <v>15</v>
      </c>
      <c r="V24" s="3"/>
      <c r="W24" s="18">
        <f aca="true" t="shared" si="0" ref="W24:W39">IF(ISNUMBER(S24),S24,0)-IF(ISNUMBER(U24),U24,0)</f>
        <v>57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10</v>
      </c>
      <c r="H25" s="3"/>
      <c r="I25" s="39">
        <v>2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</v>
      </c>
      <c r="T25" s="3"/>
      <c r="U25" s="39"/>
      <c r="V25" s="3"/>
      <c r="W25" s="18">
        <f t="shared" si="0"/>
        <v>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54</v>
      </c>
      <c r="H36" s="3"/>
      <c r="I36" s="39"/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52</v>
      </c>
      <c r="T36" s="3"/>
      <c r="U36" s="39"/>
      <c r="V36" s="3"/>
      <c r="W36" s="18">
        <f>IF(ISNUMBER(S36),S36,0)-IF(ISNUMBER(U36),U36,0)</f>
        <v>52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'[1]Frendo Dimech D.'!$S$40</f>
        <v>3</v>
      </c>
      <c r="H40" s="3"/>
      <c r="I40" s="39">
        <v>1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4</v>
      </c>
      <c r="T40" s="3"/>
      <c r="U40" s="39"/>
      <c r="V40" s="3"/>
      <c r="W40" s="18">
        <f>IF(ISNUMBER(S40),S40,0)-IF(ISNUMBER(U40),U40,0)</f>
        <v>4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153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SUM(M22:M43)</f>
        <v>11</v>
      </c>
      <c r="N45" s="18"/>
      <c r="O45" s="21">
        <f>SUM(O23:O43)</f>
        <v>0</v>
      </c>
      <c r="P45" s="18"/>
      <c r="Q45" s="21">
        <f>SUM(Q22:Q43)</f>
        <v>2</v>
      </c>
      <c r="R45" s="18"/>
      <c r="S45" s="21">
        <f>SUM(S22:S43)</f>
        <v>146</v>
      </c>
      <c r="T45" s="18"/>
      <c r="U45" s="21">
        <f>SUM(U22:U43)</f>
        <v>24</v>
      </c>
      <c r="V45" s="18"/>
      <c r="W45" s="21">
        <f>SUM(W22:W43)</f>
        <v>122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3">
      <selection activeCell="G27" sqref="G27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192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197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191</v>
      </c>
      <c r="H24" s="3"/>
      <c r="I24" s="39">
        <v>6</v>
      </c>
      <c r="J24" s="3"/>
      <c r="K24" s="39">
        <v>1</v>
      </c>
      <c r="L24" s="3"/>
      <c r="M24" s="39">
        <v>9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189</v>
      </c>
      <c r="T24" s="3"/>
      <c r="U24" s="39">
        <v>84</v>
      </c>
      <c r="V24" s="3"/>
      <c r="W24" s="18">
        <f aca="true" t="shared" si="0" ref="W24:W39">IF(ISNUMBER(S24),S24,0)-IF(ISNUMBER(U24),U24,0)</f>
        <v>105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49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53</v>
      </c>
      <c r="T25" s="3"/>
      <c r="U25" s="39"/>
      <c r="V25" s="3"/>
      <c r="W25" s="18">
        <f t="shared" si="0"/>
        <v>53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'[1]Rachel Montebello'!$S$42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/>
      <c r="V42" s="3"/>
      <c r="W42" s="18">
        <f>IF(ISNUMBER(S42),S42,0)-IF(ISNUMBER(U42),U42,0)</f>
        <v>1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299</v>
      </c>
      <c r="H45" s="18"/>
      <c r="I45" s="21">
        <f>SUM(I22:I43)</f>
        <v>10</v>
      </c>
      <c r="J45" s="18"/>
      <c r="K45" s="21">
        <f>SUM(K23:K43)</f>
        <v>1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301</v>
      </c>
      <c r="T45" s="18"/>
      <c r="U45" s="21">
        <f>SUM(U22:U43)</f>
        <v>142</v>
      </c>
      <c r="V45" s="18"/>
      <c r="W45" s="21">
        <f>SUM(W22:W43)</f>
        <v>159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X5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.421875" style="0" customWidth="1"/>
    <col min="2" max="2" width="1.57421875" style="0" customWidth="1"/>
    <col min="3" max="3" width="2.8515625" style="0" customWidth="1"/>
    <col min="4" max="4" width="8.421875" style="0" customWidth="1"/>
    <col min="5" max="5" width="10.421875" style="0" customWidth="1"/>
    <col min="6" max="6" width="1.57421875" style="0" customWidth="1"/>
    <col min="7" max="7" width="5.421875" style="0" customWidth="1"/>
    <col min="8" max="8" width="1.57421875" style="0" customWidth="1"/>
    <col min="9" max="9" width="5.421875" style="0" customWidth="1"/>
    <col min="10" max="10" width="1.57421875" style="0" customWidth="1"/>
    <col min="11" max="11" width="5.421875" style="0" customWidth="1"/>
    <col min="12" max="12" width="1.57421875" style="0" customWidth="1"/>
    <col min="13" max="13" width="5.421875" style="0" customWidth="1"/>
    <col min="14" max="14" width="1.57421875" style="0" customWidth="1"/>
    <col min="15" max="15" width="5.421875" style="0" customWidth="1"/>
    <col min="16" max="16" width="1.57421875" style="0" customWidth="1"/>
    <col min="17" max="17" width="5.421875" style="0" customWidth="1"/>
    <col min="18" max="18" width="1.57421875" style="0" customWidth="1"/>
    <col min="19" max="19" width="6.57421875" style="0" customWidth="1"/>
    <col min="20" max="20" width="1.57421875" style="0" customWidth="1"/>
    <col min="21" max="21" width="5.421875" style="0" customWidth="1"/>
    <col min="22" max="22" width="1.57421875" style="193" customWidth="1"/>
    <col min="23" max="23" width="6.57421875" style="0" customWidth="1"/>
    <col min="24" max="24" width="1.57421875" style="0" customWidth="1"/>
  </cols>
  <sheetData>
    <row r="1" spans="2:24" ht="18">
      <c r="B1" s="211" t="s">
        <v>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2:2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4"/>
      <c r="W2" s="1"/>
      <c r="X2" s="1"/>
    </row>
    <row r="3" spans="2:24" ht="15">
      <c r="B3" s="212" t="s">
        <v>222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2:24" ht="12.75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2:2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84"/>
      <c r="W5" s="1"/>
      <c r="X5" s="1"/>
    </row>
    <row r="6" spans="2:24" ht="12.75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84"/>
      <c r="W7" s="1"/>
      <c r="X7" s="1"/>
    </row>
    <row r="8" spans="2:24" ht="15.75">
      <c r="B8" s="2" t="s">
        <v>45</v>
      </c>
      <c r="C8" s="2"/>
      <c r="D8" s="2"/>
      <c r="E8" s="2"/>
      <c r="F8" s="1"/>
      <c r="G8" s="3"/>
      <c r="H8" s="44" t="str">
        <f>Kriminal!H5</f>
        <v>Rapport Ta' Statistika</v>
      </c>
      <c r="I8" s="3"/>
      <c r="J8" s="1"/>
      <c r="K8" s="1"/>
      <c r="L8" s="3"/>
      <c r="M8" s="3"/>
      <c r="N8" s="1"/>
      <c r="O8" s="1"/>
      <c r="P8" s="3"/>
      <c r="Q8" s="3"/>
      <c r="R8" s="1"/>
      <c r="S8" s="1"/>
      <c r="T8" s="1"/>
      <c r="U8" s="1"/>
      <c r="V8" s="184"/>
      <c r="W8" s="1"/>
      <c r="X8" s="1"/>
    </row>
    <row r="9" spans="2:2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84"/>
      <c r="W9" s="1"/>
      <c r="X9" s="1"/>
    </row>
    <row r="10" spans="2:24" ht="12.75">
      <c r="B10" s="214" t="s">
        <v>70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</row>
    <row r="11" spans="2:2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4"/>
      <c r="W11" s="1"/>
      <c r="X11" s="1"/>
    </row>
    <row r="12" spans="2:24" ht="12.75">
      <c r="B12" s="216" t="s">
        <v>60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</row>
    <row r="13" spans="2:2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5"/>
      <c r="Q13" s="5"/>
      <c r="R13" s="5"/>
      <c r="S13" s="5"/>
      <c r="T13" s="5"/>
      <c r="U13" s="5"/>
      <c r="V13" s="34"/>
      <c r="W13" s="3"/>
      <c r="X13" s="1"/>
    </row>
    <row r="14" spans="2:2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 t="s">
        <v>197</v>
      </c>
      <c r="S14" s="1"/>
      <c r="T14" s="1"/>
      <c r="U14" s="1"/>
      <c r="V14" s="184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1"/>
      <c r="V15" s="184"/>
      <c r="W15" s="1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4"/>
      <c r="W16" s="1"/>
      <c r="X16" s="1"/>
    </row>
    <row r="17" spans="2:24" ht="12.75">
      <c r="B17" s="7"/>
      <c r="C17" s="8"/>
      <c r="D17" s="8"/>
      <c r="E17" s="8"/>
      <c r="F17" s="8"/>
      <c r="G17" s="9" t="s">
        <v>5</v>
      </c>
      <c r="H17" s="9"/>
      <c r="I17" s="9" t="s">
        <v>2</v>
      </c>
      <c r="J17" s="9"/>
      <c r="K17" s="9" t="s">
        <v>131</v>
      </c>
      <c r="L17" s="9"/>
      <c r="M17" s="9" t="s">
        <v>25</v>
      </c>
      <c r="N17" s="9"/>
      <c r="O17" s="9"/>
      <c r="P17" s="9" t="s">
        <v>4</v>
      </c>
      <c r="Q17" s="9"/>
      <c r="R17" s="9"/>
      <c r="S17" s="9" t="s">
        <v>1</v>
      </c>
      <c r="T17" s="9"/>
      <c r="U17" s="9" t="s">
        <v>29</v>
      </c>
      <c r="V17" s="185"/>
      <c r="W17" s="9" t="s">
        <v>18</v>
      </c>
      <c r="X17" s="9"/>
    </row>
    <row r="18" spans="2:24" ht="14.25" thickBot="1">
      <c r="B18" s="11"/>
      <c r="C18" s="12"/>
      <c r="D18" s="12"/>
      <c r="E18" s="12"/>
      <c r="F18" s="12"/>
      <c r="G18" s="13"/>
      <c r="H18" s="13"/>
      <c r="I18" s="13"/>
      <c r="J18" s="35" t="s">
        <v>132</v>
      </c>
      <c r="K18" s="13"/>
      <c r="L18" s="13"/>
      <c r="M18" s="13" t="s">
        <v>26</v>
      </c>
      <c r="N18" s="13"/>
      <c r="O18" s="36" t="s">
        <v>27</v>
      </c>
      <c r="P18" s="13"/>
      <c r="Q18" s="36" t="s">
        <v>28</v>
      </c>
      <c r="R18" s="13"/>
      <c r="S18" s="13"/>
      <c r="T18" s="13"/>
      <c r="U18" s="13" t="s">
        <v>30</v>
      </c>
      <c r="V18" s="186"/>
      <c r="W18" s="13"/>
      <c r="X18" s="13"/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84"/>
      <c r="W19" s="1"/>
      <c r="X19" s="1"/>
    </row>
    <row r="20" spans="2:2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84"/>
      <c r="W20" s="1"/>
      <c r="X20" s="1"/>
    </row>
    <row r="21" spans="2:24" ht="12.7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7"/>
      <c r="W21" s="8"/>
      <c r="X21" s="194"/>
    </row>
    <row r="22" spans="2:24" ht="12.75">
      <c r="B22" s="15"/>
      <c r="C22" s="16">
        <v>1</v>
      </c>
      <c r="D22" s="16" t="s">
        <v>32</v>
      </c>
      <c r="E22" s="16"/>
      <c r="F22" s="3"/>
      <c r="G22" s="37"/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18">
        <f>IF(ISNUMBER(G22),G22,0)+IF(ISNUMBER(I22),I22,0)-IF(ISNUMBER(M22),M22,0)+IF(ISNUMBER(O22),O22,0)-IF(ISNUMBER(Q22),Q22,0)+IF(ISNUMBER(K22),K22,0)</f>
        <v>0</v>
      </c>
      <c r="T22" s="3"/>
      <c r="U22" s="38"/>
      <c r="V22" s="188"/>
      <c r="W22" s="18">
        <f aca="true" t="shared" si="0" ref="W22:W42">IF(ISNUMBER(S22),S22,0)-IF(ISNUMBER(U22),U22,0)</f>
        <v>0</v>
      </c>
      <c r="X22" s="195"/>
    </row>
    <row r="23" spans="2:24" ht="12.75">
      <c r="B23" s="15"/>
      <c r="C23" s="16">
        <v>2</v>
      </c>
      <c r="D23" s="16" t="s">
        <v>33</v>
      </c>
      <c r="E23" s="16"/>
      <c r="F23" s="3"/>
      <c r="G23" s="37"/>
      <c r="H23" s="3"/>
      <c r="I23" s="39"/>
      <c r="J23" s="3"/>
      <c r="K23" s="39"/>
      <c r="L23" s="3"/>
      <c r="M23" s="39"/>
      <c r="N23" s="3"/>
      <c r="O23" s="39"/>
      <c r="P23" s="3"/>
      <c r="Q23" s="39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9"/>
      <c r="V23" s="188"/>
      <c r="W23" s="18">
        <f t="shared" si="0"/>
        <v>0</v>
      </c>
      <c r="X23" s="195"/>
    </row>
    <row r="24" spans="2:24" ht="12.75">
      <c r="B24" s="15"/>
      <c r="C24" s="16">
        <v>3</v>
      </c>
      <c r="D24" s="16" t="s">
        <v>19</v>
      </c>
      <c r="E24" s="16"/>
      <c r="F24" s="3"/>
      <c r="G24" s="37"/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aca="true" t="shared" si="1" ref="S24:S40">IF(ISNUMBER(G24),G24,0)+IF(ISNUMBER(I24),I24,0)-IF(ISNUMBER(M24),M24,0)+IF(ISNUMBER(O24),O24,0)-IF(ISNUMBER(Q24),Q24,0)+IF(ISNUMBER(K24),K24,0)</f>
        <v>0</v>
      </c>
      <c r="T24" s="3"/>
      <c r="U24" s="39"/>
      <c r="V24" s="188"/>
      <c r="W24" s="18">
        <f t="shared" si="0"/>
        <v>0</v>
      </c>
      <c r="X24" s="195"/>
    </row>
    <row r="25" spans="2:24" ht="12.75">
      <c r="B25" s="15"/>
      <c r="C25" s="16">
        <v>4</v>
      </c>
      <c r="D25" s="16" t="s">
        <v>8</v>
      </c>
      <c r="E25" s="16"/>
      <c r="F25" s="3"/>
      <c r="G25" s="37"/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39"/>
      <c r="V25" s="188"/>
      <c r="W25" s="18">
        <f t="shared" si="0"/>
        <v>0</v>
      </c>
      <c r="X25" s="195"/>
    </row>
    <row r="26" spans="2:24" ht="12.75">
      <c r="B26" s="15"/>
      <c r="C26" s="16">
        <v>5</v>
      </c>
      <c r="D26" s="16" t="s">
        <v>69</v>
      </c>
      <c r="E26" s="16"/>
      <c r="F26" s="3"/>
      <c r="G26" s="37"/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1"/>
        <v>0</v>
      </c>
      <c r="T26" s="3"/>
      <c r="U26" s="39"/>
      <c r="V26" s="188"/>
      <c r="W26" s="18">
        <f t="shared" si="0"/>
        <v>0</v>
      </c>
      <c r="X26" s="195"/>
    </row>
    <row r="27" spans="2:24" ht="12.75">
      <c r="B27" s="15"/>
      <c r="C27" s="16">
        <v>6</v>
      </c>
      <c r="D27" s="16" t="s">
        <v>34</v>
      </c>
      <c r="E27" s="16"/>
      <c r="F27" s="3"/>
      <c r="G27" s="37"/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188"/>
      <c r="W27" s="18">
        <f t="shared" si="0"/>
        <v>0</v>
      </c>
      <c r="X27" s="195"/>
    </row>
    <row r="28" spans="2:24" ht="12.75">
      <c r="B28" s="15"/>
      <c r="C28" s="16">
        <v>7</v>
      </c>
      <c r="D28" s="16" t="s">
        <v>9</v>
      </c>
      <c r="E28" s="16"/>
      <c r="F28" s="3"/>
      <c r="G28" s="37"/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188"/>
      <c r="W28" s="18">
        <f t="shared" si="0"/>
        <v>0</v>
      </c>
      <c r="X28" s="195"/>
    </row>
    <row r="29" spans="2:24" ht="12.75">
      <c r="B29" s="15"/>
      <c r="C29" s="16">
        <v>8</v>
      </c>
      <c r="D29" s="16" t="s">
        <v>35</v>
      </c>
      <c r="E29" s="16"/>
      <c r="F29" s="3"/>
      <c r="G29" s="37"/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188"/>
      <c r="W29" s="18">
        <f t="shared" si="0"/>
        <v>0</v>
      </c>
      <c r="X29" s="195"/>
    </row>
    <row r="30" spans="2:24" ht="12.75">
      <c r="B30" s="15"/>
      <c r="C30" s="16">
        <v>9</v>
      </c>
      <c r="D30" s="16" t="s">
        <v>36</v>
      </c>
      <c r="E30" s="16"/>
      <c r="F30" s="3"/>
      <c r="G30" s="37"/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188"/>
      <c r="W30" s="18">
        <f t="shared" si="0"/>
        <v>0</v>
      </c>
      <c r="X30" s="195"/>
    </row>
    <row r="31" spans="2:24" ht="12.75">
      <c r="B31" s="15"/>
      <c r="C31" s="16">
        <v>10</v>
      </c>
      <c r="D31" s="16" t="s">
        <v>37</v>
      </c>
      <c r="E31" s="16"/>
      <c r="F31" s="3"/>
      <c r="G31" s="37"/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188"/>
      <c r="W31" s="18">
        <f t="shared" si="0"/>
        <v>0</v>
      </c>
      <c r="X31" s="195"/>
    </row>
    <row r="32" spans="2:24" ht="12.75">
      <c r="B32" s="15"/>
      <c r="C32" s="16">
        <v>11</v>
      </c>
      <c r="D32" s="16" t="s">
        <v>38</v>
      </c>
      <c r="E32" s="16"/>
      <c r="F32" s="3"/>
      <c r="G32" s="37"/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188"/>
      <c r="W32" s="18">
        <f t="shared" si="0"/>
        <v>0</v>
      </c>
      <c r="X32" s="195"/>
    </row>
    <row r="33" spans="2:24" ht="12.75">
      <c r="B33" s="15"/>
      <c r="C33" s="16">
        <v>12</v>
      </c>
      <c r="D33" s="16" t="s">
        <v>39</v>
      </c>
      <c r="E33" s="16"/>
      <c r="F33" s="3"/>
      <c r="G33" s="37"/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188"/>
      <c r="W33" s="18">
        <f t="shared" si="0"/>
        <v>0</v>
      </c>
      <c r="X33" s="195"/>
    </row>
    <row r="34" spans="2:24" ht="12.75">
      <c r="B34" s="15"/>
      <c r="C34" s="16">
        <v>13</v>
      </c>
      <c r="D34" s="16" t="s">
        <v>40</v>
      </c>
      <c r="E34" s="16"/>
      <c r="F34" s="3"/>
      <c r="G34" s="37"/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188"/>
      <c r="W34" s="18">
        <f t="shared" si="0"/>
        <v>0</v>
      </c>
      <c r="X34" s="195"/>
    </row>
    <row r="35" spans="2:24" ht="12.75">
      <c r="B35" s="15"/>
      <c r="C35" s="16">
        <v>14</v>
      </c>
      <c r="D35" s="16" t="s">
        <v>20</v>
      </c>
      <c r="E35" s="16"/>
      <c r="F35" s="3"/>
      <c r="G35" s="37"/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188"/>
      <c r="W35" s="18">
        <f t="shared" si="0"/>
        <v>0</v>
      </c>
      <c r="X35" s="195"/>
    </row>
    <row r="36" spans="2:24" ht="12.75">
      <c r="B36" s="15"/>
      <c r="C36" s="16">
        <v>15</v>
      </c>
      <c r="D36" s="16" t="s">
        <v>61</v>
      </c>
      <c r="E36" s="16"/>
      <c r="F36" s="3"/>
      <c r="G36" s="37"/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>IF(ISNUMBER(G36),G36,0)+IF(ISNUMBER(I36),I36,0)-IF(ISNUMBER(M36),M36,0)+IF(ISNUMBER(O36),O36,0)-IF(ISNUMBER(Q36),Q36,0)+IF(ISNUMBER(K36),K36,0)</f>
        <v>0</v>
      </c>
      <c r="T36" s="3"/>
      <c r="U36" s="39"/>
      <c r="V36" s="188"/>
      <c r="W36" s="18">
        <f t="shared" si="0"/>
        <v>0</v>
      </c>
      <c r="X36" s="195"/>
    </row>
    <row r="37" spans="2:24" ht="12.75">
      <c r="B37" s="15"/>
      <c r="C37" s="16">
        <v>16</v>
      </c>
      <c r="D37" s="16" t="s">
        <v>62</v>
      </c>
      <c r="E37" s="16"/>
      <c r="F37" s="3"/>
      <c r="G37" s="37"/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1"/>
        <v>0</v>
      </c>
      <c r="T37" s="3"/>
      <c r="U37" s="39"/>
      <c r="V37" s="188"/>
      <c r="W37" s="18">
        <f t="shared" si="0"/>
        <v>0</v>
      </c>
      <c r="X37" s="195"/>
    </row>
    <row r="38" spans="2:24" ht="12.75">
      <c r="B38" s="15"/>
      <c r="C38" s="16">
        <v>17</v>
      </c>
      <c r="D38" s="16" t="s">
        <v>63</v>
      </c>
      <c r="E38" s="16"/>
      <c r="F38" s="3"/>
      <c r="G38" s="37"/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188"/>
      <c r="W38" s="18">
        <f t="shared" si="0"/>
        <v>0</v>
      </c>
      <c r="X38" s="195"/>
    </row>
    <row r="39" spans="2:24" ht="12.75">
      <c r="B39" s="15"/>
      <c r="C39" s="16">
        <v>18</v>
      </c>
      <c r="D39" s="16" t="s">
        <v>128</v>
      </c>
      <c r="E39" s="16"/>
      <c r="F39" s="3"/>
      <c r="G39" s="37"/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188"/>
      <c r="W39" s="18">
        <f t="shared" si="0"/>
        <v>0</v>
      </c>
      <c r="X39" s="195"/>
    </row>
    <row r="40" spans="2:24" ht="12.75">
      <c r="B40" s="15"/>
      <c r="C40" s="16">
        <v>19</v>
      </c>
      <c r="D40" s="16" t="s">
        <v>209</v>
      </c>
      <c r="E40" s="16"/>
      <c r="F40" s="3"/>
      <c r="G40" s="37"/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188"/>
      <c r="W40" s="18">
        <f t="shared" si="0"/>
        <v>0</v>
      </c>
      <c r="X40" s="195"/>
    </row>
    <row r="41" spans="2:24" ht="12.75">
      <c r="B41" s="15"/>
      <c r="C41" s="16">
        <v>20</v>
      </c>
      <c r="D41" s="16" t="s">
        <v>129</v>
      </c>
      <c r="E41" s="16"/>
      <c r="F41" s="3"/>
      <c r="G41" s="37"/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>IF(ISNUMBER(G41),G41,0)+IF(ISNUMBER(I41),I41,0)-IF(ISNUMBER(M41),M41,0)+IF(ISNUMBER(O41),O41,0)-IF(ISNUMBER(Q41),Q41,0)+IF(ISNUMBER(K41),K41,0)</f>
        <v>0</v>
      </c>
      <c r="T41" s="3"/>
      <c r="U41" s="39"/>
      <c r="V41" s="188"/>
      <c r="W41" s="18">
        <f t="shared" si="0"/>
        <v>0</v>
      </c>
      <c r="X41" s="195"/>
    </row>
    <row r="42" spans="2:24" ht="12.75">
      <c r="B42" s="15"/>
      <c r="C42" s="16">
        <v>21</v>
      </c>
      <c r="D42" s="16" t="s">
        <v>130</v>
      </c>
      <c r="E42" s="16"/>
      <c r="F42" s="3"/>
      <c r="G42" s="37"/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188"/>
      <c r="W42" s="18">
        <f t="shared" si="0"/>
        <v>0</v>
      </c>
      <c r="X42" s="195"/>
    </row>
    <row r="43" spans="2:24" ht="12.75"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4"/>
      <c r="W43" s="3"/>
      <c r="X43" s="195"/>
    </row>
    <row r="44" spans="2:24" ht="13.5" thickBot="1">
      <c r="B44" s="15"/>
      <c r="C44" s="3" t="s">
        <v>7</v>
      </c>
      <c r="D44" s="3"/>
      <c r="E44" s="3"/>
      <c r="F44" s="3"/>
      <c r="G44" s="21">
        <f>SUM(G22:G42)</f>
        <v>0</v>
      </c>
      <c r="H44" s="18"/>
      <c r="I44" s="21">
        <f>SUM(I21:I42)</f>
        <v>0</v>
      </c>
      <c r="J44" s="18"/>
      <c r="K44" s="21">
        <f>SUM(K22:K42)</f>
        <v>0</v>
      </c>
      <c r="L44" s="18"/>
      <c r="M44" s="21">
        <f>SUM(M22:M42)</f>
        <v>0</v>
      </c>
      <c r="N44" s="18"/>
      <c r="O44" s="21">
        <f>SUM(O22:O42)</f>
        <v>0</v>
      </c>
      <c r="P44" s="18"/>
      <c r="Q44" s="21">
        <f>SUM(Q21:Q42)</f>
        <v>0</v>
      </c>
      <c r="R44" s="18"/>
      <c r="S44" s="21">
        <f>SUM(S21:S42)</f>
        <v>0</v>
      </c>
      <c r="T44" s="18"/>
      <c r="U44" s="21">
        <f>SUM(U21:U42)</f>
        <v>0</v>
      </c>
      <c r="V44" s="189"/>
      <c r="W44" s="21">
        <f>SUM(W21:W42)</f>
        <v>0</v>
      </c>
      <c r="X44" s="196"/>
    </row>
    <row r="45" spans="2:24" ht="13.5" thickTop="1"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4"/>
      <c r="W45" s="3"/>
      <c r="X45" s="195"/>
    </row>
    <row r="46" spans="2:24" ht="12.75">
      <c r="B46" s="15"/>
      <c r="C46" s="16"/>
      <c r="D46" s="16"/>
      <c r="E46" s="16"/>
      <c r="F46" s="3"/>
      <c r="G46" s="16"/>
      <c r="H46" s="3"/>
      <c r="I46" s="16"/>
      <c r="J46" s="3"/>
      <c r="K46" s="16"/>
      <c r="L46" s="3"/>
      <c r="M46" s="16"/>
      <c r="N46" s="3"/>
      <c r="O46" s="16"/>
      <c r="P46" s="3"/>
      <c r="Q46" s="16"/>
      <c r="R46" s="3"/>
      <c r="S46" s="3">
        <f>G46+I46-M46+O46-Q46</f>
        <v>0</v>
      </c>
      <c r="T46" s="3"/>
      <c r="U46" s="16"/>
      <c r="V46" s="34"/>
      <c r="W46" s="3">
        <f>S46-U46</f>
        <v>0</v>
      </c>
      <c r="X46" s="195"/>
    </row>
    <row r="47" spans="2:24" ht="12.75">
      <c r="B47" s="19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90"/>
      <c r="W47" s="5"/>
      <c r="X47" s="198"/>
    </row>
    <row r="48" spans="2:2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84"/>
      <c r="W48" s="1"/>
      <c r="X48" s="1"/>
    </row>
    <row r="49" spans="2:24" ht="12.75">
      <c r="B49" s="1"/>
      <c r="C49" s="1" t="s">
        <v>31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84"/>
      <c r="W49" s="1"/>
      <c r="X49" s="1"/>
    </row>
    <row r="50" spans="2:2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3" t="s">
        <v>42</v>
      </c>
      <c r="O50" s="1"/>
      <c r="P50" s="1"/>
      <c r="Q50" s="24"/>
      <c r="R50" s="1"/>
      <c r="S50" s="1"/>
      <c r="T50" s="1"/>
      <c r="U50" s="1"/>
      <c r="V50" s="184"/>
      <c r="W50" s="1"/>
      <c r="X50" s="1"/>
    </row>
    <row r="51" spans="2:24" ht="12.75">
      <c r="B51" s="1"/>
      <c r="C51" s="5"/>
      <c r="D51" s="5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190"/>
      <c r="W51" s="5"/>
      <c r="X51" s="5"/>
    </row>
    <row r="52" spans="2:24" ht="12.75">
      <c r="B52" s="1"/>
      <c r="C52" s="210" t="s">
        <v>14</v>
      </c>
      <c r="D52" s="210"/>
      <c r="E52" s="210"/>
      <c r="F52" s="1"/>
      <c r="G52" s="1"/>
      <c r="H52" s="1"/>
      <c r="I52" s="1"/>
      <c r="J52" s="1"/>
      <c r="K52" s="1"/>
      <c r="L52" s="1"/>
      <c r="M52" s="3"/>
      <c r="N52" s="23" t="s">
        <v>41</v>
      </c>
      <c r="O52" s="1"/>
      <c r="P52" s="1"/>
      <c r="Q52" s="24"/>
      <c r="R52" s="1"/>
      <c r="S52" s="1"/>
      <c r="T52" s="25"/>
      <c r="U52" s="1"/>
      <c r="V52" s="184"/>
      <c r="W52" s="1"/>
      <c r="X52" s="1"/>
    </row>
    <row r="53" spans="2:2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6" t="s">
        <v>12</v>
      </c>
      <c r="U53" s="1"/>
      <c r="V53" s="184"/>
      <c r="W53" s="1"/>
      <c r="X53" s="1"/>
    </row>
    <row r="54" spans="2:2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6"/>
      <c r="R54" s="27"/>
      <c r="S54" s="27"/>
      <c r="T54" s="27"/>
      <c r="U54" s="27"/>
      <c r="V54" s="191"/>
      <c r="W54" s="27"/>
      <c r="X54" s="27"/>
    </row>
    <row r="55" spans="2:2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3" t="s">
        <v>43</v>
      </c>
      <c r="O55" s="1"/>
      <c r="P55" s="1"/>
      <c r="Q55" s="29"/>
      <c r="R55" s="3"/>
      <c r="S55" s="3"/>
      <c r="T55" s="3"/>
      <c r="U55" s="3"/>
      <c r="V55" s="34"/>
      <c r="W55" s="3"/>
      <c r="X55" s="3"/>
    </row>
    <row r="56" spans="2:2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1"/>
      <c r="R56" s="32"/>
      <c r="S56" s="32"/>
      <c r="T56" s="32"/>
      <c r="U56" s="32"/>
      <c r="V56" s="192"/>
      <c r="W56" s="32"/>
      <c r="X56" s="32"/>
    </row>
  </sheetData>
  <sheetProtection password="9F1D" sheet="1" objects="1" scenarios="1"/>
  <mergeCells count="7">
    <mergeCell ref="C52:E52"/>
    <mergeCell ref="B1:X1"/>
    <mergeCell ref="B3:X3"/>
    <mergeCell ref="B4:X4"/>
    <mergeCell ref="B6:X6"/>
    <mergeCell ref="B10:X10"/>
    <mergeCell ref="B12:X12"/>
  </mergeCells>
  <printOptions/>
  <pageMargins left="0.25" right="0.25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1">
      <selection activeCell="G27" sqref="G27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15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2:22" ht="11.25" customHeigh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2:22" ht="11.25" customHeight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4.5" customHeight="1"/>
    <row r="9" spans="2:22" ht="11.25" customHeight="1" hidden="1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Lulju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4" t="s">
        <v>70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ht="6.75" customHeight="1" hidden="1"/>
    <row r="15" spans="2:22" ht="10.5" customHeight="1">
      <c r="B15" s="216" t="s">
        <v>60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203</v>
      </c>
      <c r="E27" s="16"/>
      <c r="F27" s="3"/>
      <c r="G27" s="16">
        <f>'[1]Kriminal (Superjuri)'!$S$27</f>
        <v>38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38</v>
      </c>
      <c r="T27" s="3"/>
      <c r="U27" s="17"/>
      <c r="V27" s="3"/>
      <c r="W27" s="18">
        <f>IF(ISNUMBER(S27),S27,0)-IF(ISNUMBER(U27),U27,0)</f>
        <v>38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185</v>
      </c>
      <c r="E31" s="16"/>
      <c r="F31" s="3"/>
      <c r="G31" s="16">
        <f>'[1]Kriminal (Superjuri)'!$S$31</f>
        <v>10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10</v>
      </c>
      <c r="T31" s="3"/>
      <c r="U31" s="17"/>
      <c r="V31" s="3"/>
      <c r="W31" s="18">
        <f>IF(ISNUMBER(S31),S31,0)-IF(ISNUMBER(U31),U31,0)</f>
        <v>10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170</v>
      </c>
      <c r="E35" s="16"/>
      <c r="F35" s="3"/>
      <c r="G35" s="16">
        <f>'[1]Kriminal (Superjuri)'!$S$35</f>
        <v>2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2</v>
      </c>
      <c r="T35" s="3"/>
      <c r="U35" s="17"/>
      <c r="V35" s="3"/>
      <c r="W35" s="18">
        <f>IF(ISNUMBER(S35),S35,0)-IF(ISNUMBER(U35),U35,0)</f>
        <v>2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198</v>
      </c>
      <c r="E37" s="16"/>
      <c r="F37" s="3"/>
      <c r="G37" s="16">
        <f>'[1]Kriminal (Superjuri)'!$S$37</f>
        <v>41</v>
      </c>
      <c r="H37" s="3"/>
      <c r="I37" s="17">
        <v>1</v>
      </c>
      <c r="J37" s="3"/>
      <c r="K37" s="17"/>
      <c r="L37" s="3"/>
      <c r="M37" s="17">
        <v>1</v>
      </c>
      <c r="N37" s="3"/>
      <c r="O37" s="17"/>
      <c r="P37" s="3"/>
      <c r="Q37" s="17"/>
      <c r="R37" s="3"/>
      <c r="S37" s="18">
        <f t="shared" si="0"/>
        <v>41</v>
      </c>
      <c r="T37" s="3"/>
      <c r="U37" s="17"/>
      <c r="V37" s="3"/>
      <c r="W37" s="18">
        <f>IF(ISNUMBER(S37),S37,0)-IF(ISNUMBER(U37),U37,0)</f>
        <v>41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91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1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91</v>
      </c>
      <c r="T45" s="18"/>
      <c r="U45" s="21">
        <f>SUM(U25:U43)</f>
        <v>0</v>
      </c>
      <c r="V45" s="18"/>
      <c r="W45" s="21">
        <f>SUM(W25:W43)</f>
        <v>91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10" t="s">
        <v>14</v>
      </c>
      <c r="D51" s="210"/>
      <c r="E51" s="210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32"/>
  <sheetViews>
    <sheetView showGridLines="0" zoomScale="80" zoomScaleNormal="80" zoomScalePageLayoutView="0" workbookViewId="0" topLeftCell="A20">
      <selection activeCell="Y32" sqref="Y9:Y32"/>
    </sheetView>
  </sheetViews>
  <sheetFormatPr defaultColWidth="9.140625" defaultRowHeight="12.75"/>
  <cols>
    <col min="1" max="1" width="19.140625" style="49" customWidth="1"/>
    <col min="2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5" t="s">
        <v>151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12.75" customHeight="1">
      <c r="A4" s="207" t="s">
        <v>55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s="52" customFormat="1" ht="15" customHeight="1">
      <c r="A5" s="208" t="s">
        <v>58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ht="15" customHeight="1">
      <c r="A6" s="209" t="str">
        <f>CONCATENATE(Kriminal!G6," ",Kriminal!H6)</f>
        <v>Statistika Ghal Lulju 2021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218</v>
      </c>
      <c r="E9" s="55" t="s">
        <v>193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204</v>
      </c>
      <c r="K9" s="55" t="s">
        <v>194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205</v>
      </c>
      <c r="S9" s="55" t="s">
        <v>219</v>
      </c>
      <c r="T9" s="55" t="s">
        <v>149</v>
      </c>
      <c r="U9" s="104" t="s">
        <v>220</v>
      </c>
      <c r="V9" s="107" t="s">
        <v>155</v>
      </c>
      <c r="W9" s="104" t="s">
        <v>174</v>
      </c>
      <c r="X9" s="104" t="s">
        <v>195</v>
      </c>
      <c r="Y9" s="104" t="s">
        <v>223</v>
      </c>
      <c r="Z9" s="105" t="s">
        <v>21</v>
      </c>
      <c r="AA9" s="57" t="s">
        <v>22</v>
      </c>
      <c r="AB9" s="58" t="s">
        <v>23</v>
      </c>
      <c r="AC9" s="59" t="s">
        <v>24</v>
      </c>
    </row>
    <row r="10" spans="1:29" ht="15.75" customHeight="1">
      <c r="A10" s="60" t="s">
        <v>32</v>
      </c>
      <c r="B10" s="61">
        <f>SUMIF('J. Demicoli'!$D$23:$D$43,A10,'J. Demicoli'!$M$23:$M$43)</f>
        <v>8</v>
      </c>
      <c r="C10" s="62">
        <f>SUMIF('Vella G.'!$D$23:$D$43,A10,'Vella G.'!$M$23:$M$43)</f>
        <v>1</v>
      </c>
      <c r="D10" s="62">
        <f>SUMIF('L. Caruana'!$D$23:$D$43,A10,'L. Caruana'!$M$23:$M$43)</f>
        <v>0</v>
      </c>
      <c r="E10" s="62">
        <f>SUMIF('Astrid-May Grima'!$D$23:$D$43,A10,'Astrid-May Grima'!$M$23:$M$43)</f>
        <v>0</v>
      </c>
      <c r="F10" s="62">
        <f>SUMIF('Farrugia Frendo C.'!$D$23:$D$43,A10,'Farrugia Frendo C.'!$M$23:$M$43)</f>
        <v>0</v>
      </c>
      <c r="G10" s="62">
        <f>SUMIF('Micallef Stafrace Y.'!$D$23:$D$43,A10,'Micallef Stafrace Y.'!$M$23:$M$43)</f>
        <v>0</v>
      </c>
      <c r="H10" s="62">
        <f>SUMIF('Demicoli A.'!$D$23:$D$43,A10,'Demicoli A.'!$M$23:$M$43)</f>
        <v>0</v>
      </c>
      <c r="I10" s="62">
        <f>SUMIF('Farrugia M.'!$D$23:$D$43,A10,'Farrugia M.'!$M$23:$M$43)</f>
        <v>0</v>
      </c>
      <c r="J10" s="62">
        <f>SUMIF('Nadine Lia'!$D$23:$D$43,A10,'Nadine Lia'!$M$23:$M$43)</f>
        <v>0</v>
      </c>
      <c r="K10" s="62">
        <f>SUMIF('Simone Grech'!$D$23:$D$43,A10,'Simone Grech'!$M$23:$M$43)</f>
        <v>1</v>
      </c>
      <c r="L10" s="62">
        <f>SUMIF('Camilleri N.'!$D$23:$D$43,A10,'Camilleri N.'!$M$23:$M$43)</f>
        <v>0</v>
      </c>
      <c r="M10" s="62">
        <f>SUMIF('J. Mifsud'!$D$23:$D$43,A10,'J. Mifsud'!$M$23:$M$43)</f>
        <v>0</v>
      </c>
      <c r="N10" s="62">
        <f>SUMIF('Clarke D.'!$D$23:$D$43,A10,'Clarke D.'!$M$23:$M$43)</f>
        <v>8</v>
      </c>
      <c r="O10" s="62">
        <f>SUMIF('Farrugia I.'!$D$23:$D$43,A10,'Farrugia I.'!$M$23:$M$43)</f>
        <v>0</v>
      </c>
      <c r="P10" s="62">
        <f>SUMIF('M. Vella'!$D$23:$D$43,A10,'M. Vella'!$M$23:$M$43)</f>
        <v>1</v>
      </c>
      <c r="Q10" s="62">
        <f>SUMIF('Stafrace Zammit C.'!$D$23:$D$43,A10,'Stafrace Zammit C.'!$M$23:$M$43)</f>
        <v>0</v>
      </c>
      <c r="R10" s="62">
        <f>SUMIF('Victor George Axiaq'!$D$23:$D$43,A10,'Victor George Axiaq'!$M$23:$M$43)</f>
        <v>8</v>
      </c>
      <c r="S10" s="62">
        <f>SUMIF('N. Bartolo'!$D$23:$D$43,A10,'N. Bartolo'!$M$23:$M$43)</f>
        <v>0</v>
      </c>
      <c r="T10" s="62">
        <f>SUMIF('Galea Sciberras N.'!$D$23:$D$43,A10,'Galea Sciberras N.'!$M$23:$M$43)</f>
        <v>1</v>
      </c>
      <c r="U10" s="62">
        <f>SUMIF('E. Mercieca'!$D$23:$D$43,A10,'E. Mercieca'!$M$23:$M$43)</f>
        <v>0</v>
      </c>
      <c r="V10" s="62">
        <f>SUMIF('Galea C.'!$D$23:$D$43,A10,'Galea C.'!$M$23:$M$43)</f>
        <v>2</v>
      </c>
      <c r="W10" s="62">
        <f>SUMIF('Frendo Dimech D.'!$D$23:$D$43,A10,'Frendo Dimech D.'!$M$23:$M$43)</f>
        <v>0</v>
      </c>
      <c r="X10" s="63">
        <f>SUMIF('Rachel Montebello'!$D$23:$D$43,A10,'Rachel Montebello'!$M$23:$M$43)</f>
        <v>0</v>
      </c>
      <c r="Y10" s="63">
        <f>SUMIF('Lara Lanfranco'!$D$23:$D$43,B10,'Lara Lanfranco'!$M$23:$M$43)</f>
        <v>0</v>
      </c>
      <c r="Z10" s="64">
        <f aca="true" t="shared" si="0" ref="Z10:Z30">SUM(B10:X10)</f>
        <v>30</v>
      </c>
      <c r="AA10" s="65">
        <f aca="true" t="shared" si="1" ref="AA10:AA26">Z10/$Z$31</f>
        <v>0.046511627906976744</v>
      </c>
      <c r="AB10" s="66"/>
      <c r="AC10" s="67"/>
    </row>
    <row r="11" spans="1:29" ht="15.75" customHeight="1">
      <c r="A11" s="68" t="s">
        <v>33</v>
      </c>
      <c r="B11" s="69">
        <f>SUMIF('J. Demicoli'!$D$23:$D$43,A11,'J. Demicoli'!$M$23:$M$43)</f>
        <v>0</v>
      </c>
      <c r="C11" s="63">
        <f>SUMIF('Vella G.'!$D$23:$D$43,A11,'Vella G.'!$M$23:$M$43)</f>
        <v>3</v>
      </c>
      <c r="D11" s="63">
        <f>SUMIF('L. Caruana'!$D$23:$D$43,A11,'L. Caruana'!$M$23:$M$43)</f>
        <v>0</v>
      </c>
      <c r="E11" s="63">
        <f>SUMIF('Astrid-May Grima'!$D$23:$D$43,A11,'Astrid-May Grima'!$M$23:$M$43)</f>
        <v>2</v>
      </c>
      <c r="F11" s="63">
        <f>SUMIF('Farrugia Frendo C.'!$D$23:$D$43,A11,'Farrugia Frendo C.'!$M$23:$M$43)</f>
        <v>2</v>
      </c>
      <c r="G11" s="63">
        <f>SUMIF('Micallef Stafrace Y.'!$D$23:$D$43,A11,'Micallef Stafrace Y.'!$M$23:$M$43)</f>
        <v>0</v>
      </c>
      <c r="H11" s="63">
        <f>SUMIF('Demicoli A.'!$D$23:$D$43,A11,'Demicoli A.'!$M$23:$M$43)</f>
        <v>0</v>
      </c>
      <c r="I11" s="63">
        <f>SUMIF('Farrugia M.'!$D$23:$D$43,A11,'Farrugia M.'!$M$23:$M$43)</f>
        <v>1</v>
      </c>
      <c r="J11" s="63">
        <f>SUMIF('Nadine Lia'!$D$23:$D$43,A11,'Nadine Lia'!$M$23:$M$43)</f>
        <v>2</v>
      </c>
      <c r="K11" s="63">
        <f>SUMIF('Simone Grech'!$D$23:$D$43,A11,'Simone Grech'!$M$23:$M$43)</f>
        <v>1</v>
      </c>
      <c r="L11" s="63">
        <f>SUMIF('Camilleri N.'!$D$23:$D$43,A11,'Camilleri N.'!$M$23:$M$43)</f>
        <v>0</v>
      </c>
      <c r="M11" s="63">
        <f>SUMIF('J. Mifsud'!$D$23:$D$43,A11,'J. Mifsud'!$M$23:$M$43)</f>
        <v>6</v>
      </c>
      <c r="N11" s="63">
        <f>SUMIF('Clarke D.'!$D$23:$D$43,A11,'Clarke D.'!$M$23:$M$43)</f>
        <v>3</v>
      </c>
      <c r="O11" s="63">
        <f>SUMIF('Farrugia I.'!$D$23:$D$43,A11,'Farrugia I.'!$M$23:$M$43)</f>
        <v>4</v>
      </c>
      <c r="P11" s="63">
        <f>SUMIF('M. Vella'!$D$23:$D$43,A11,'M. Vella'!$M$23:$M$43)</f>
        <v>6</v>
      </c>
      <c r="Q11" s="63">
        <f>SUMIF('Stafrace Zammit C.'!$D$23:$D$43,A11,'Stafrace Zammit C.'!$M$23:$M$43)</f>
        <v>7</v>
      </c>
      <c r="R11" s="63">
        <f>SUMIF('Victor George Axiaq'!$D$23:$D$43,A11,'Victor George Axiaq'!$M$23:$M$43)</f>
        <v>1</v>
      </c>
      <c r="S11" s="63">
        <f>SUMIF('N. Bartolo'!$D$23:$D$43,A11,'N. Bartolo'!$M$23:$M$43)</f>
        <v>0</v>
      </c>
      <c r="T11" s="63">
        <f>SUMIF('Galea Sciberras N.'!$D$23:$D$43,A11,'Galea Sciberras N.'!$M$23:$M$43)</f>
        <v>0</v>
      </c>
      <c r="U11" s="63">
        <f>SUMIF('E. Mercieca'!$D$23:$D$43,A11,'E. Mercieca'!$M$23:$M$43)</f>
        <v>0</v>
      </c>
      <c r="V11" s="63">
        <f>SUMIF('Galea C.'!$D$23:$D$43,A11,'Galea C.'!$M$23:$M$43)</f>
        <v>1</v>
      </c>
      <c r="W11" s="63">
        <f>SUMIF('Frendo Dimech D.'!$D$23:$D$43,A11,'Frendo Dimech D.'!$M$23:$M$43)</f>
        <v>6</v>
      </c>
      <c r="X11" s="63">
        <f>SUMIF('Rachel Montebello'!$D$23:$D$43,A11,'Rachel Montebello'!$M$23:$M$43)</f>
        <v>9</v>
      </c>
      <c r="Y11" s="63">
        <f>SUMIF('Lara Lanfranco'!$D$23:$D$43,B11,'Lara Lanfranco'!$M$23:$M$43)</f>
        <v>0</v>
      </c>
      <c r="Z11" s="70">
        <f t="shared" si="0"/>
        <v>54</v>
      </c>
      <c r="AA11" s="71">
        <f t="shared" si="1"/>
        <v>0.08372093023255814</v>
      </c>
      <c r="AB11" s="72"/>
      <c r="AC11" s="73"/>
    </row>
    <row r="12" spans="1:29" ht="15.75" customHeight="1">
      <c r="A12" s="74" t="s">
        <v>19</v>
      </c>
      <c r="B12" s="69">
        <f>SUMIF('J. Demicoli'!$D$23:$D$43,A12,'J. Demicoli'!$M$23:$M$43)</f>
        <v>5</v>
      </c>
      <c r="C12" s="63">
        <f>SUMIF('Vella G.'!$D$23:$D$43,A12,'Vella G.'!$M$23:$M$43)</f>
        <v>4</v>
      </c>
      <c r="D12" s="63">
        <f>SUMIF('L. Caruana'!$D$23:$D$43,A12,'L. Caruana'!$M$23:$M$43)</f>
        <v>0</v>
      </c>
      <c r="E12" s="63">
        <f>SUMIF('Astrid-May Grima'!$D$23:$D$43,A12,'Astrid-May Grima'!$M$23:$M$43)</f>
        <v>2</v>
      </c>
      <c r="F12" s="63">
        <f>SUMIF('Farrugia Frendo C.'!$D$23:$D$43,A12,'Farrugia Frendo C.'!$M$23:$M$43)</f>
        <v>0</v>
      </c>
      <c r="G12" s="63">
        <f>SUMIF('Micallef Stafrace Y.'!$D$23:$D$43,A12,'Micallef Stafrace Y.'!$M$23:$M$43)</f>
        <v>7</v>
      </c>
      <c r="H12" s="63">
        <f>SUMIF('Demicoli A.'!$D$23:$D$43,A12,'Demicoli A.'!$M$23:$M$43)</f>
        <v>0</v>
      </c>
      <c r="I12" s="63">
        <f>SUMIF('Farrugia M.'!$D$23:$D$43,A12,'Farrugia M.'!$M$23:$M$43)</f>
        <v>1</v>
      </c>
      <c r="J12" s="63">
        <f>SUMIF('Nadine Lia'!$D$23:$D$43,A12,'Nadine Lia'!$M$23:$M$43)</f>
        <v>2</v>
      </c>
      <c r="K12" s="63">
        <f>SUMIF('Simone Grech'!$D$23:$D$43,A12,'Simone Grech'!$M$23:$M$43)</f>
        <v>1</v>
      </c>
      <c r="L12" s="63">
        <f>SUMIF('Camilleri N.'!$D$23:$D$43,A12,'Camilleri N.'!$M$23:$M$43)</f>
        <v>0</v>
      </c>
      <c r="M12" s="63">
        <f>SUMIF('J. Mifsud'!$D$23:$D$43,A12,'J. Mifsud'!$M$23:$M$43)</f>
        <v>2</v>
      </c>
      <c r="N12" s="63">
        <f>SUMIF('Clarke D.'!$D$23:$D$43,A12,'Clarke D.'!$M$23:$M$43)</f>
        <v>2</v>
      </c>
      <c r="O12" s="63">
        <f>SUMIF('Farrugia I.'!$D$23:$D$43,A12,'Farrugia I.'!$M$23:$M$43)</f>
        <v>0</v>
      </c>
      <c r="P12" s="63">
        <f>SUMIF('M. Vella'!$D$23:$D$43,A12,'M. Vella'!$M$23:$M$43)</f>
        <v>0</v>
      </c>
      <c r="Q12" s="63">
        <f>SUMIF('Stafrace Zammit C.'!$D$23:$D$43,A12,'Stafrace Zammit C.'!$M$23:$M$43)</f>
        <v>3</v>
      </c>
      <c r="R12" s="63">
        <f>SUMIF('Victor George Axiaq'!$D$23:$D$43,A12,'Victor George Axiaq'!$M$23:$M$43)</f>
        <v>0</v>
      </c>
      <c r="S12" s="63">
        <f>SUMIF('N. Bartolo'!$D$23:$D$43,A12,'N. Bartolo'!$M$23:$M$43)</f>
        <v>0</v>
      </c>
      <c r="T12" s="63">
        <f>SUMIF('Galea Sciberras N.'!$D$23:$D$43,A12,'Galea Sciberras N.'!$M$23:$M$43)</f>
        <v>15</v>
      </c>
      <c r="U12" s="63">
        <f>SUMIF('E. Mercieca'!$D$23:$D$43,A12,'E. Mercieca'!$M$23:$M$43)</f>
        <v>0</v>
      </c>
      <c r="V12" s="63">
        <f>SUMIF('Galea C.'!$D$23:$D$43,A12,'Galea C.'!$M$23:$M$43)</f>
        <v>2</v>
      </c>
      <c r="W12" s="63">
        <f>SUMIF('Frendo Dimech D.'!$D$23:$D$43,A12,'Frendo Dimech D.'!$M$23:$M$43)</f>
        <v>3</v>
      </c>
      <c r="X12" s="76">
        <f>SUMIF('Rachel Montebello'!$D$23:$D$43,A12,'Rachel Montebello'!$M$23:$M$43)</f>
        <v>0</v>
      </c>
      <c r="Y12" s="76">
        <f>SUMIF('Lara Lanfranco'!$D$23:$D$43,B12,'Lara Lanfranco'!$M$23:$M$43)</f>
        <v>0</v>
      </c>
      <c r="Z12" s="78">
        <f t="shared" si="0"/>
        <v>49</v>
      </c>
      <c r="AA12" s="79">
        <f t="shared" si="1"/>
        <v>0.07596899224806201</v>
      </c>
      <c r="AB12" s="80">
        <f>SUM(Z10:Z12)</f>
        <v>133</v>
      </c>
      <c r="AC12" s="81">
        <f>AB12/$Z$31</f>
        <v>0.2062015503875969</v>
      </c>
    </row>
    <row r="13" spans="1:29" ht="15.75" customHeight="1">
      <c r="A13" s="60" t="s">
        <v>8</v>
      </c>
      <c r="B13" s="61">
        <f>SUMIF('J. Demicoli'!$D$23:$D$43,A13,'J. Demicoli'!$M$23:$M$43)</f>
        <v>0</v>
      </c>
      <c r="C13" s="62">
        <f>SUMIF('Vella G.'!$D$23:$D$43,A13,'Vella G.'!$M$23:$M$43)</f>
        <v>0</v>
      </c>
      <c r="D13" s="62">
        <f>SUMIF('L. Caruana'!$D$23:$D$43,A13,'L. Caruana'!$M$23:$M$43)</f>
        <v>0</v>
      </c>
      <c r="E13" s="62">
        <f>SUMIF('Astrid-May Grima'!$D$23:$D$43,A13,'Astrid-May Grima'!$M$23:$M$43)</f>
        <v>0</v>
      </c>
      <c r="F13" s="62">
        <f>SUMIF('Farrugia Frendo C.'!$D$23:$D$43,A13,'Farrugia Frendo C.'!$M$23:$M$43)</f>
        <v>0</v>
      </c>
      <c r="G13" s="62">
        <f>SUMIF('Micallef Stafrace Y.'!$D$23:$D$43,A13,'Micallef Stafrace Y.'!$M$23:$M$43)</f>
        <v>0</v>
      </c>
      <c r="H13" s="62">
        <f>SUMIF('Demicoli A.'!$D$23:$D$43,A13,'Demicoli A.'!$M$23:$M$43)</f>
        <v>0</v>
      </c>
      <c r="I13" s="62">
        <f>SUMIF('Farrugia M.'!$D$23:$D$43,A13,'Farrugia M.'!$M$23:$M$43)</f>
        <v>0</v>
      </c>
      <c r="J13" s="62">
        <f>SUMIF('Nadine Lia'!$D$23:$D$43,A13,'Nadine Lia'!$M$23:$M$43)</f>
        <v>0</v>
      </c>
      <c r="K13" s="62">
        <f>SUMIF('Simone Grech'!$D$23:$D$43,A13,'Simone Grech'!$M$23:$M$43)</f>
        <v>0</v>
      </c>
      <c r="L13" s="62">
        <f>SUMIF('Camilleri N.'!$D$23:$D$43,A13,'Camilleri N.'!$M$23:$M$43)</f>
        <v>0</v>
      </c>
      <c r="M13" s="62">
        <f>SUMIF('J. Mifsud'!$D$23:$D$43,A13,'J. Mifsud'!$M$23:$M$43)</f>
        <v>0</v>
      </c>
      <c r="N13" s="62">
        <f>SUMIF('Clarke D.'!$D$23:$D$43,A13,'Clarke D.'!$M$23:$M$43)</f>
        <v>0</v>
      </c>
      <c r="O13" s="62">
        <f>SUMIF('Farrugia I.'!$D$23:$D$43,A13,'Farrugia I.'!$M$23:$M$43)</f>
        <v>0</v>
      </c>
      <c r="P13" s="62">
        <f>SUMIF('M. Vella'!$D$23:$D$43,A13,'M. Vella'!$M$23:$M$43)</f>
        <v>0</v>
      </c>
      <c r="Q13" s="62">
        <f>SUMIF('Stafrace Zammit C.'!$D$23:$D$43,A13,'Stafrace Zammit C.'!$M$23:$M$43)</f>
        <v>0</v>
      </c>
      <c r="R13" s="62">
        <f>SUMIF('Victor George Axiaq'!$D$23:$D$43,A13,'Victor George Axiaq'!$M$23:$M$43)</f>
        <v>0</v>
      </c>
      <c r="S13" s="62">
        <f>SUMIF('N. Bartolo'!$D$23:$D$43,A13,'N. Bartolo'!$M$23:$M$43)</f>
        <v>0</v>
      </c>
      <c r="T13" s="62">
        <f>SUMIF('Galea Sciberras N.'!$D$23:$D$43,A13,'Galea Sciberras N.'!$M$23:$M$43)</f>
        <v>0</v>
      </c>
      <c r="U13" s="62">
        <f>SUMIF('E. Mercieca'!$D$23:$D$43,A13,'E. Mercieca'!$M$23:$M$43)</f>
        <v>0</v>
      </c>
      <c r="V13" s="62">
        <f>SUMIF('Galea C.'!$D$23:$D$43,A13,'Galea C.'!$M$23:$M$43)</f>
        <v>0</v>
      </c>
      <c r="W13" s="62">
        <f>SUMIF('Frendo Dimech D.'!$D$23:$D$43,A13,'Frendo Dimech D.'!$M$23:$M$43)</f>
        <v>0</v>
      </c>
      <c r="X13" s="63">
        <f>SUMIF('Rachel Montebello'!$D$23:$D$43,A13,'Rachel Montebello'!$M$23:$M$43)</f>
        <v>0</v>
      </c>
      <c r="Y13" s="63">
        <f>SUMIF('Lara Lanfranco'!$D$23:$D$43,B13,'Lara Lanfranco'!$M$23:$M$43)</f>
        <v>0</v>
      </c>
      <c r="Z13" s="64">
        <f t="shared" si="0"/>
        <v>0</v>
      </c>
      <c r="AA13" s="65">
        <f t="shared" si="1"/>
        <v>0</v>
      </c>
      <c r="AB13" s="66"/>
      <c r="AC13" s="67"/>
    </row>
    <row r="14" spans="1:29" ht="15.75" customHeight="1">
      <c r="A14" s="68" t="s">
        <v>69</v>
      </c>
      <c r="B14" s="69">
        <f>SUMIF('J. Demicoli'!$D$23:$D$43,A14,'J. Demicoli'!$M$23:$M$43)</f>
        <v>0</v>
      </c>
      <c r="C14" s="63">
        <f>SUMIF('Vella G.'!$D$23:$D$43,A14,'Vella G.'!$M$23:$M$43)</f>
        <v>0</v>
      </c>
      <c r="D14" s="63">
        <f>SUMIF('L. Caruana'!$D$23:$D$43,A14,'L. Caruana'!$M$23:$M$43)</f>
        <v>0</v>
      </c>
      <c r="E14" s="63">
        <f>SUMIF('Astrid-May Grima'!$D$23:$D$43,A14,'Astrid-May Grima'!$M$23:$M$43)</f>
        <v>0</v>
      </c>
      <c r="F14" s="63">
        <f>SUMIF('Farrugia Frendo C.'!$D$23:$D$43,A14,'Farrugia Frendo C.'!$M$23:$M$43)</f>
        <v>0</v>
      </c>
      <c r="G14" s="63">
        <f>SUMIF('Micallef Stafrace Y.'!$D$23:$D$43,A14,'Micallef Stafrace Y.'!$M$23:$M$43)</f>
        <v>0</v>
      </c>
      <c r="H14" s="63">
        <f>SUMIF('Demicoli A.'!$D$23:$D$43,A14,'Demicoli A.'!$M$23:$M$43)</f>
        <v>0</v>
      </c>
      <c r="I14" s="63">
        <f>SUMIF('Farrugia M.'!$D$23:$D$43,A14,'Farrugia M.'!$M$23:$M$43)</f>
        <v>0</v>
      </c>
      <c r="J14" s="63">
        <f>SUMIF('Nadine Lia'!$D$23:$D$43,A14,'Nadine Lia'!$M$23:$M$43)</f>
        <v>0</v>
      </c>
      <c r="K14" s="63">
        <f>SUMIF('Simone Grech'!$D$23:$D$43,A14,'Simone Grech'!$M$23:$M$43)</f>
        <v>0</v>
      </c>
      <c r="L14" s="63">
        <f>SUMIF('Camilleri N.'!$D$23:$D$43,A14,'Camilleri N.'!$M$23:$M$43)</f>
        <v>0</v>
      </c>
      <c r="M14" s="63">
        <f>SUMIF('J. Mifsud'!$D$23:$D$43,A14,'J. Mifsud'!$M$23:$M$43)</f>
        <v>0</v>
      </c>
      <c r="N14" s="63">
        <f>SUMIF('Clarke D.'!$D$23:$D$43,A14,'Clarke D.'!$M$23:$M$43)</f>
        <v>0</v>
      </c>
      <c r="O14" s="63">
        <f>SUMIF('Farrugia I.'!$D$23:$D$43,A14,'Farrugia I.'!$M$23:$M$43)</f>
        <v>0</v>
      </c>
      <c r="P14" s="63">
        <f>SUMIF('M. Vella'!$D$23:$D$43,A14,'M. Vella'!$M$23:$M$43)</f>
        <v>0</v>
      </c>
      <c r="Q14" s="63">
        <f>SUMIF('Stafrace Zammit C.'!$D$23:$D$43,A14,'Stafrace Zammit C.'!$M$23:$M$43)</f>
        <v>0</v>
      </c>
      <c r="R14" s="63">
        <f>SUMIF('Victor George Axiaq'!$D$23:$D$43,A14,'Victor George Axiaq'!$M$23:$M$43)</f>
        <v>0</v>
      </c>
      <c r="S14" s="63">
        <f>SUMIF('N. Bartolo'!$D$23:$D$43,A14,'N. Bartolo'!$M$23:$M$43)</f>
        <v>0</v>
      </c>
      <c r="T14" s="63">
        <f>SUMIF('Galea Sciberras N.'!$D$23:$D$43,A14,'Galea Sciberras N.'!$M$23:$M$43)</f>
        <v>0</v>
      </c>
      <c r="U14" s="63">
        <f>SUMIF('E. Mercieca'!$D$23:$D$43,A14,'E. Mercieca'!$M$23:$M$43)</f>
        <v>0</v>
      </c>
      <c r="V14" s="63">
        <f>SUMIF('Galea C.'!$D$23:$D$43,A14,'Galea C.'!$M$23:$M$43)</f>
        <v>0</v>
      </c>
      <c r="W14" s="63">
        <f>SUMIF('Frendo Dimech D.'!$D$23:$D$43,A14,'Frendo Dimech D.'!$M$23:$M$43)</f>
        <v>0</v>
      </c>
      <c r="X14" s="63">
        <f>SUMIF('Rachel Montebello'!$D$23:$D$43,A14,'Rachel Montebello'!$M$23:$M$43)</f>
        <v>0</v>
      </c>
      <c r="Y14" s="63">
        <f>SUMIF('Lara Lanfranco'!$D$23:$D$43,B14,'Lara Lanfranco'!$M$23:$M$43)</f>
        <v>0</v>
      </c>
      <c r="Z14" s="70">
        <f t="shared" si="0"/>
        <v>0</v>
      </c>
      <c r="AA14" s="71">
        <f t="shared" si="1"/>
        <v>0</v>
      </c>
      <c r="AB14" s="72"/>
      <c r="AC14" s="73"/>
    </row>
    <row r="15" spans="1:29" ht="15.75" customHeight="1">
      <c r="A15" s="74" t="s">
        <v>34</v>
      </c>
      <c r="B15" s="69">
        <f>SUMIF('J. Demicoli'!$D$23:$D$43,A15,'J. Demicoli'!$M$23:$M$43)</f>
        <v>0</v>
      </c>
      <c r="C15" s="63">
        <f>SUMIF('Vella G.'!$D$23:$D$43,A15,'Vella G.'!$M$23:$M$43)</f>
        <v>0</v>
      </c>
      <c r="D15" s="63">
        <f>SUMIF('L. Caruana'!$D$23:$D$43,A15,'L. Caruana'!$M$23:$M$43)</f>
        <v>0</v>
      </c>
      <c r="E15" s="63">
        <f>SUMIF('Astrid-May Grima'!$D$23:$D$43,A15,'Astrid-May Grima'!$M$23:$M$43)</f>
        <v>0</v>
      </c>
      <c r="F15" s="63">
        <f>SUMIF('Farrugia Frendo C.'!$D$23:$D$43,A15,'Farrugia Frendo C.'!$M$23:$M$43)</f>
        <v>0</v>
      </c>
      <c r="G15" s="63">
        <f>SUMIF('Micallef Stafrace Y.'!$D$23:$D$43,A15,'Micallef Stafrace Y.'!$M$23:$M$43)</f>
        <v>0</v>
      </c>
      <c r="H15" s="63">
        <f>SUMIF('Demicoli A.'!$D$23:$D$43,A15,'Demicoli A.'!$M$23:$M$43)</f>
        <v>0</v>
      </c>
      <c r="I15" s="63">
        <f>SUMIF('Farrugia M.'!$D$23:$D$43,A15,'Farrugia M.'!$M$23:$M$43)</f>
        <v>0</v>
      </c>
      <c r="J15" s="63">
        <f>SUMIF('Nadine Lia'!$D$23:$D$43,A15,'Nadine Lia'!$M$23:$M$43)</f>
        <v>0</v>
      </c>
      <c r="K15" s="63">
        <f>SUMIF('Simone Grech'!$D$23:$D$43,A15,'Simone Grech'!$M$23:$M$43)</f>
        <v>0</v>
      </c>
      <c r="L15" s="63">
        <f>SUMIF('Camilleri N.'!$D$23:$D$43,A15,'Camilleri N.'!$M$23:$M$43)</f>
        <v>0</v>
      </c>
      <c r="M15" s="63">
        <f>SUMIF('J. Mifsud'!$D$23:$D$43,A15,'J. Mifsud'!$M$23:$M$43)</f>
        <v>0</v>
      </c>
      <c r="N15" s="63">
        <f>SUMIF('Clarke D.'!$D$23:$D$43,A15,'Clarke D.'!$M$23:$M$43)</f>
        <v>0</v>
      </c>
      <c r="O15" s="63">
        <f>SUMIF('Farrugia I.'!$D$23:$D$43,A15,'Farrugia I.'!$M$23:$M$43)</f>
        <v>0</v>
      </c>
      <c r="P15" s="63">
        <f>SUMIF('M. Vella'!$D$23:$D$43,A15,'M. Vella'!$M$23:$M$43)</f>
        <v>0</v>
      </c>
      <c r="Q15" s="63">
        <f>SUMIF('Stafrace Zammit C.'!$D$23:$D$43,A15,'Stafrace Zammit C.'!$M$23:$M$43)</f>
        <v>0</v>
      </c>
      <c r="R15" s="63">
        <f>SUMIF('Victor George Axiaq'!$D$23:$D$43,A15,'Victor George Axiaq'!$M$23:$M$43)</f>
        <v>0</v>
      </c>
      <c r="S15" s="63">
        <f>SUMIF('N. Bartolo'!$D$23:$D$43,A15,'N. Bartolo'!$M$23:$M$43)</f>
        <v>0</v>
      </c>
      <c r="T15" s="63">
        <f>SUMIF('Galea Sciberras N.'!$D$23:$D$43,A15,'Galea Sciberras N.'!$M$23:$M$43)</f>
        <v>0</v>
      </c>
      <c r="U15" s="63">
        <f>SUMIF('E. Mercieca'!$D$23:$D$43,A15,'E. Mercieca'!$M$23:$M$43)</f>
        <v>0</v>
      </c>
      <c r="V15" s="63">
        <f>SUMIF('Galea C.'!$D$23:$D$43,A15,'Galea C.'!$M$23:$M$43)</f>
        <v>0</v>
      </c>
      <c r="W15" s="63">
        <f>SUMIF('Frendo Dimech D.'!$D$23:$D$43,A15,'Frendo Dimech D.'!$M$23:$M$43)</f>
        <v>0</v>
      </c>
      <c r="X15" s="76">
        <f>SUMIF('Rachel Montebello'!$D$23:$D$43,A15,'Rachel Montebello'!$M$23:$M$43)</f>
        <v>0</v>
      </c>
      <c r="Y15" s="76">
        <f>SUMIF('Lara Lanfranco'!$D$23:$D$43,B15,'Lara Lanfranco'!$M$23:$M$43)</f>
        <v>0</v>
      </c>
      <c r="Z15" s="78">
        <f t="shared" si="0"/>
        <v>0</v>
      </c>
      <c r="AA15" s="79">
        <f t="shared" si="1"/>
        <v>0</v>
      </c>
      <c r="AB15" s="80">
        <f>SUM(Z13:Z15)</f>
        <v>0</v>
      </c>
      <c r="AC15" s="81">
        <f>AB15/$Z$31</f>
        <v>0</v>
      </c>
    </row>
    <row r="16" spans="1:29" ht="15.75" customHeight="1">
      <c r="A16" s="60" t="s">
        <v>9</v>
      </c>
      <c r="B16" s="61">
        <f>SUMIF('J. Demicoli'!$D$23:$D$43,A16,'J. Demicoli'!$M$23:$M$43)</f>
        <v>0</v>
      </c>
      <c r="C16" s="62">
        <f>SUMIF('Vella G.'!$D$23:$D$43,A16,'Vella G.'!$M$23:$M$43)</f>
        <v>0</v>
      </c>
      <c r="D16" s="62">
        <f>SUMIF('L. Caruana'!$D$23:$D$43,A16,'L. Caruana'!$M$23:$M$43)</f>
        <v>0</v>
      </c>
      <c r="E16" s="62">
        <f>SUMIF('Astrid-May Grima'!$D$23:$D$43,A16,'Astrid-May Grima'!$M$23:$M$43)</f>
        <v>0</v>
      </c>
      <c r="F16" s="62">
        <f>SUMIF('Farrugia Frendo C.'!$D$23:$D$43,A16,'Farrugia Frendo C.'!$M$23:$M$43)</f>
        <v>0</v>
      </c>
      <c r="G16" s="62">
        <f>SUMIF('Micallef Stafrace Y.'!$D$23:$D$43,A16,'Micallef Stafrace Y.'!$M$23:$M$43)</f>
        <v>0</v>
      </c>
      <c r="H16" s="62">
        <f>SUMIF('Demicoli A.'!$D$23:$D$43,A16,'Demicoli A.'!$M$23:$M$43)</f>
        <v>0</v>
      </c>
      <c r="I16" s="62">
        <f>SUMIF('Farrugia M.'!$D$23:$D$43,A16,'Farrugia M.'!$M$23:$M$43)</f>
        <v>0</v>
      </c>
      <c r="J16" s="62">
        <f>SUMIF('Nadine Lia'!$D$23:$D$43,A16,'Nadine Lia'!$M$23:$M$43)</f>
        <v>0</v>
      </c>
      <c r="K16" s="62">
        <f>SUMIF('Simone Grech'!$D$23:$D$43,A16,'Simone Grech'!$M$23:$M$43)</f>
        <v>0</v>
      </c>
      <c r="L16" s="62">
        <f>SUMIF('Camilleri N.'!$D$23:$D$43,A16,'Camilleri N.'!$M$23:$M$43)</f>
        <v>0</v>
      </c>
      <c r="M16" s="62">
        <f>SUMIF('J. Mifsud'!$D$23:$D$43,A16,'J. Mifsud'!$M$23:$M$43)</f>
        <v>0</v>
      </c>
      <c r="N16" s="62">
        <f>SUMIF('Clarke D.'!$D$23:$D$43,A16,'Clarke D.'!$M$23:$M$43)</f>
        <v>0</v>
      </c>
      <c r="O16" s="62">
        <f>SUMIF('Farrugia I.'!$D$23:$D$43,A16,'Farrugia I.'!$M$23:$M$43)</f>
        <v>0</v>
      </c>
      <c r="P16" s="62">
        <f>SUMIF('M. Vella'!$D$23:$D$43,A16,'M. Vella'!$M$23:$M$43)</f>
        <v>0</v>
      </c>
      <c r="Q16" s="62">
        <f>SUMIF('Stafrace Zammit C.'!$D$23:$D$43,A16,'Stafrace Zammit C.'!$M$23:$M$43)</f>
        <v>24</v>
      </c>
      <c r="R16" s="62">
        <f>SUMIF('Victor George Axiaq'!$D$23:$D$43,A16,'Victor George Axiaq'!$M$23:$M$43)</f>
        <v>0</v>
      </c>
      <c r="S16" s="62">
        <f>SUMIF('N. Bartolo'!$D$23:$D$43,A16,'N. Bartolo'!$M$23:$M$43)</f>
        <v>0</v>
      </c>
      <c r="T16" s="62">
        <f>SUMIF('Galea Sciberras N.'!$D$23:$D$43,A16,'Galea Sciberras N.'!$M$23:$M$43)</f>
        <v>0</v>
      </c>
      <c r="U16" s="62">
        <f>SUMIF('E. Mercieca'!$D$23:$D$43,A16,'E. Mercieca'!$M$23:$M$43)</f>
        <v>0</v>
      </c>
      <c r="V16" s="62">
        <f>SUMIF('Galea C.'!$D$23:$D$43,A16,'Galea C.'!$M$23:$M$43)</f>
        <v>0</v>
      </c>
      <c r="W16" s="62">
        <f>SUMIF('Frendo Dimech D.'!$D$23:$D$43,A16,'Frendo Dimech D.'!$M$23:$M$43)</f>
        <v>0</v>
      </c>
      <c r="X16" s="63">
        <f>SUMIF('Rachel Montebello'!$D$23:$D$43,A16,'Rachel Montebello'!$M$23:$M$43)</f>
        <v>0</v>
      </c>
      <c r="Y16" s="63">
        <f>SUMIF('Lara Lanfranco'!$D$23:$D$43,B16,'Lara Lanfranco'!$M$23:$M$43)</f>
        <v>0</v>
      </c>
      <c r="Z16" s="64">
        <f t="shared" si="0"/>
        <v>24</v>
      </c>
      <c r="AA16" s="65">
        <f t="shared" si="1"/>
        <v>0.037209302325581395</v>
      </c>
      <c r="AB16" s="66"/>
      <c r="AC16" s="67"/>
    </row>
    <row r="17" spans="1:29" ht="15.75" customHeight="1">
      <c r="A17" s="68" t="s">
        <v>35</v>
      </c>
      <c r="B17" s="69">
        <f>SUMIF('J. Demicoli'!$D$23:$D$43,A17,'J. Demicoli'!$M$23:$M$43)</f>
        <v>0</v>
      </c>
      <c r="C17" s="63">
        <f>SUMIF('Vella G.'!$D$23:$D$43,A17,'Vella G.'!$M$23:$M$43)</f>
        <v>0</v>
      </c>
      <c r="D17" s="63">
        <f>SUMIF('L. Caruana'!$D$23:$D$43,A17,'L. Caruana'!$M$23:$M$43)</f>
        <v>0</v>
      </c>
      <c r="E17" s="63">
        <f>SUMIF('Astrid-May Grima'!$D$23:$D$43,A17,'Astrid-May Grima'!$M$23:$M$43)</f>
        <v>0</v>
      </c>
      <c r="F17" s="63">
        <f>SUMIF('Farrugia Frendo C.'!$D$23:$D$43,A17,'Farrugia Frendo C.'!$M$23:$M$43)</f>
        <v>0</v>
      </c>
      <c r="G17" s="63">
        <f>SUMIF('Micallef Stafrace Y.'!$D$23:$D$43,A17,'Micallef Stafrace Y.'!$M$23:$M$43)</f>
        <v>0</v>
      </c>
      <c r="H17" s="63">
        <f>SUMIF('Demicoli A.'!$D$23:$D$43,A17,'Demicoli A.'!$M$23:$M$43)</f>
        <v>0</v>
      </c>
      <c r="I17" s="63">
        <f>SUMIF('Farrugia M.'!$D$23:$D$43,A17,'Farrugia M.'!$M$23:$M$43)</f>
        <v>0</v>
      </c>
      <c r="J17" s="63">
        <f>SUMIF('Nadine Lia'!$D$23:$D$43,A17,'Nadine Lia'!$M$23:$M$43)</f>
        <v>0</v>
      </c>
      <c r="K17" s="63">
        <f>SUMIF('Simone Grech'!$D$23:$D$43,A17,'Simone Grech'!$M$23:$M$43)</f>
        <v>0</v>
      </c>
      <c r="L17" s="63">
        <f>SUMIF('Camilleri N.'!$D$23:$D$43,A17,'Camilleri N.'!$M$23:$M$43)</f>
        <v>0</v>
      </c>
      <c r="M17" s="63">
        <f>SUMIF('J. Mifsud'!$D$23:$D$43,A17,'J. Mifsud'!$M$23:$M$43)</f>
        <v>0</v>
      </c>
      <c r="N17" s="63">
        <f>SUMIF('Clarke D.'!$D$23:$D$43,A17,'Clarke D.'!$M$23:$M$43)</f>
        <v>0</v>
      </c>
      <c r="O17" s="63">
        <f>SUMIF('Farrugia I.'!$D$23:$D$43,A17,'Farrugia I.'!$M$23:$M$43)</f>
        <v>0</v>
      </c>
      <c r="P17" s="63">
        <f>SUMIF('M. Vella'!$D$23:$D$43,A17,'M. Vella'!$M$23:$M$43)</f>
        <v>0</v>
      </c>
      <c r="Q17" s="63">
        <f>SUMIF('Stafrace Zammit C.'!$D$23:$D$43,A17,'Stafrace Zammit C.'!$M$23:$M$43)</f>
        <v>0</v>
      </c>
      <c r="R17" s="63">
        <f>SUMIF('Victor George Axiaq'!$D$23:$D$43,A17,'Victor George Axiaq'!$M$23:$M$43)</f>
        <v>0</v>
      </c>
      <c r="S17" s="63">
        <f>SUMIF('N. Bartolo'!$D$23:$D$43,A17,'N. Bartolo'!$M$23:$M$43)</f>
        <v>0</v>
      </c>
      <c r="T17" s="63">
        <f>SUMIF('Galea Sciberras N.'!$D$23:$D$43,A17,'Galea Sciberras N.'!$M$23:$M$43)</f>
        <v>0</v>
      </c>
      <c r="U17" s="63">
        <f>SUMIF('E. Mercieca'!$D$23:$D$43,A17,'E. Mercieca'!$M$23:$M$43)</f>
        <v>0</v>
      </c>
      <c r="V17" s="63">
        <f>SUMIF('Galea C.'!$D$23:$D$43,A17,'Galea C.'!$M$23:$M$43)</f>
        <v>0</v>
      </c>
      <c r="W17" s="63">
        <f>SUMIF('Frendo Dimech D.'!$D$23:$D$43,A17,'Frendo Dimech D.'!$M$23:$M$43)</f>
        <v>0</v>
      </c>
      <c r="X17" s="63">
        <f>SUMIF('Rachel Montebello'!$D$23:$D$43,A17,'Rachel Montebello'!$M$23:$M$43)</f>
        <v>0</v>
      </c>
      <c r="Y17" s="63">
        <f>SUMIF('Lara Lanfranco'!$D$23:$D$43,B17,'Lara Lanfranco'!$M$23:$M$43)</f>
        <v>0</v>
      </c>
      <c r="Z17" s="70">
        <f t="shared" si="0"/>
        <v>0</v>
      </c>
      <c r="AA17" s="71">
        <f t="shared" si="1"/>
        <v>0</v>
      </c>
      <c r="AB17" s="72"/>
      <c r="AC17" s="73"/>
    </row>
    <row r="18" spans="1:29" ht="15.75" customHeight="1">
      <c r="A18" s="68" t="s">
        <v>36</v>
      </c>
      <c r="B18" s="69">
        <f>SUMIF('J. Demicoli'!$D$23:$D$43,A18,'J. Demicoli'!$M$23:$M$43)</f>
        <v>0</v>
      </c>
      <c r="C18" s="63">
        <f>SUMIF('Vella G.'!$D$23:$D$43,A18,'Vella G.'!$M$23:$M$43)</f>
        <v>0</v>
      </c>
      <c r="D18" s="63">
        <f>SUMIF('L. Caruana'!$D$23:$D$43,A18,'L. Caruana'!$M$23:$M$43)</f>
        <v>0</v>
      </c>
      <c r="E18" s="63">
        <f>SUMIF('Astrid-May Grima'!$D$23:$D$43,A18,'Astrid-May Grima'!$M$23:$M$43)</f>
        <v>0</v>
      </c>
      <c r="F18" s="63">
        <f>SUMIF('Farrugia Frendo C.'!$D$23:$D$43,A18,'Farrugia Frendo C.'!$M$23:$M$43)</f>
        <v>0</v>
      </c>
      <c r="G18" s="63">
        <f>SUMIF('Micallef Stafrace Y.'!$D$23:$D$43,A18,'Micallef Stafrace Y.'!$M$23:$M$43)</f>
        <v>0</v>
      </c>
      <c r="H18" s="63">
        <f>SUMIF('Demicoli A.'!$D$23:$D$43,A18,'Demicoli A.'!$M$23:$M$43)</f>
        <v>0</v>
      </c>
      <c r="I18" s="63">
        <f>SUMIF('Farrugia M.'!$D$23:$D$43,A18,'Farrugia M.'!$M$23:$M$43)</f>
        <v>0</v>
      </c>
      <c r="J18" s="63">
        <f>SUMIF('Nadine Lia'!$D$23:$D$43,A18,'Nadine Lia'!$M$23:$M$43)</f>
        <v>0</v>
      </c>
      <c r="K18" s="63">
        <f>SUMIF('Simone Grech'!$D$23:$D$43,A18,'Simone Grech'!$M$23:$M$43)</f>
        <v>0</v>
      </c>
      <c r="L18" s="63">
        <f>SUMIF('Camilleri N.'!$D$23:$D$43,A18,'Camilleri N.'!$M$23:$M$43)</f>
        <v>0</v>
      </c>
      <c r="M18" s="63">
        <f>SUMIF('J. Mifsud'!$D$23:$D$43,A18,'J. Mifsud'!$M$23:$M$43)</f>
        <v>0</v>
      </c>
      <c r="N18" s="63">
        <f>SUMIF('Clarke D.'!$D$23:$D$43,A18,'Clarke D.'!$M$23:$M$43)</f>
        <v>0</v>
      </c>
      <c r="O18" s="63">
        <f>SUMIF('Farrugia I.'!$D$23:$D$43,A18,'Farrugia I.'!$M$23:$M$43)</f>
        <v>0</v>
      </c>
      <c r="P18" s="63">
        <f>SUMIF('M. Vella'!$D$23:$D$43,A18,'M. Vella'!$M$23:$M$43)</f>
        <v>0</v>
      </c>
      <c r="Q18" s="63">
        <f>SUMIF('Stafrace Zammit C.'!$D$23:$D$43,A18,'Stafrace Zammit C.'!$M$23:$M$43)</f>
        <v>0</v>
      </c>
      <c r="R18" s="63">
        <f>SUMIF('Victor George Axiaq'!$D$23:$D$43,A18,'Victor George Axiaq'!$M$23:$M$43)</f>
        <v>2</v>
      </c>
      <c r="S18" s="63">
        <f>SUMIF('N. Bartolo'!$D$23:$D$43,A18,'N. Bartolo'!$M$23:$M$43)</f>
        <v>0</v>
      </c>
      <c r="T18" s="63">
        <f>SUMIF('Galea Sciberras N.'!$D$23:$D$43,A18,'Galea Sciberras N.'!$M$23:$M$43)</f>
        <v>0</v>
      </c>
      <c r="U18" s="63">
        <f>SUMIF('E. Mercieca'!$D$23:$D$43,A18,'E. Mercieca'!$M$23:$M$43)</f>
        <v>0</v>
      </c>
      <c r="V18" s="63">
        <f>SUMIF('Galea C.'!$D$23:$D$43,A18,'Galea C.'!$M$23:$M$43)</f>
        <v>0</v>
      </c>
      <c r="W18" s="63">
        <f>SUMIF('Frendo Dimech D.'!$D$23:$D$43,A18,'Frendo Dimech D.'!$M$23:$M$43)</f>
        <v>0</v>
      </c>
      <c r="X18" s="63">
        <f>SUMIF('Rachel Montebello'!$D$23:$D$43,A18,'Rachel Montebello'!$M$23:$M$43)</f>
        <v>0</v>
      </c>
      <c r="Y18" s="63">
        <f>SUMIF('Lara Lanfranco'!$D$23:$D$43,B18,'Lara Lanfranco'!$M$23:$M$43)</f>
        <v>0</v>
      </c>
      <c r="Z18" s="70">
        <f t="shared" si="0"/>
        <v>2</v>
      </c>
      <c r="AA18" s="71">
        <f t="shared" si="1"/>
        <v>0.0031007751937984496</v>
      </c>
      <c r="AB18" s="72"/>
      <c r="AC18" s="73"/>
    </row>
    <row r="19" spans="1:29" ht="15.75" customHeight="1">
      <c r="A19" s="68" t="s">
        <v>37</v>
      </c>
      <c r="B19" s="69">
        <f>SUMIF('J. Demicoli'!$D$23:$D$43,A19,'J. Demicoli'!$M$23:$M$43)</f>
        <v>0</v>
      </c>
      <c r="C19" s="63">
        <f>SUMIF('Vella G.'!$D$23:$D$43,A19,'Vella G.'!$M$23:$M$43)</f>
        <v>0</v>
      </c>
      <c r="D19" s="63">
        <f>SUMIF('L. Caruana'!$D$23:$D$43,A19,'L. Caruana'!$M$23:$M$43)</f>
        <v>0</v>
      </c>
      <c r="E19" s="63">
        <f>SUMIF('Astrid-May Grima'!$D$23:$D$43,A19,'Astrid-May Grima'!$M$23:$M$43)</f>
        <v>0</v>
      </c>
      <c r="F19" s="63">
        <f>SUMIF('Farrugia Frendo C.'!$D$23:$D$43,A19,'Farrugia Frendo C.'!$M$23:$M$43)</f>
        <v>0</v>
      </c>
      <c r="G19" s="63">
        <f>SUMIF('Micallef Stafrace Y.'!$D$23:$D$43,A19,'Micallef Stafrace Y.'!$M$23:$M$43)</f>
        <v>0</v>
      </c>
      <c r="H19" s="63">
        <f>SUMIF('Demicoli A.'!$D$23:$D$43,A19,'Demicoli A.'!$M$23:$M$43)</f>
        <v>0</v>
      </c>
      <c r="I19" s="63">
        <f>SUMIF('Farrugia M.'!$D$23:$D$43,A19,'Farrugia M.'!$M$23:$M$43)</f>
        <v>0</v>
      </c>
      <c r="J19" s="63">
        <f>SUMIF('Nadine Lia'!$D$23:$D$43,A19,'Nadine Lia'!$M$23:$M$43)</f>
        <v>0</v>
      </c>
      <c r="K19" s="63">
        <f>SUMIF('Simone Grech'!$D$23:$D$43,A19,'Simone Grech'!$M$23:$M$43)</f>
        <v>0</v>
      </c>
      <c r="L19" s="63">
        <f>SUMIF('Camilleri N.'!$D$23:$D$43,A19,'Camilleri N.'!$M$23:$M$43)</f>
        <v>0</v>
      </c>
      <c r="M19" s="63">
        <f>SUMIF('J. Mifsud'!$D$23:$D$43,A19,'J. Mifsud'!$M$23:$M$43)</f>
        <v>0</v>
      </c>
      <c r="N19" s="63">
        <f>SUMIF('Clarke D.'!$D$23:$D$43,A19,'Clarke D.'!$M$23:$M$43)</f>
        <v>0</v>
      </c>
      <c r="O19" s="63">
        <f>SUMIF('Farrugia I.'!$D$23:$D$43,A19,'Farrugia I.'!$M$23:$M$43)</f>
        <v>0</v>
      </c>
      <c r="P19" s="63">
        <f>SUMIF('M. Vella'!$D$23:$D$43,A19,'M. Vella'!$M$23:$M$43)</f>
        <v>0</v>
      </c>
      <c r="Q19" s="63">
        <f>SUMIF('Stafrace Zammit C.'!$D$23:$D$43,A19,'Stafrace Zammit C.'!$M$23:$M$43)</f>
        <v>0</v>
      </c>
      <c r="R19" s="63">
        <f>SUMIF('Victor George Axiaq'!$D$23:$D$43,A19,'Victor George Axiaq'!$M$23:$M$43)</f>
        <v>0</v>
      </c>
      <c r="S19" s="63">
        <f>SUMIF('N. Bartolo'!$D$23:$D$43,A19,'N. Bartolo'!$M$23:$M$43)</f>
        <v>0</v>
      </c>
      <c r="T19" s="63">
        <f>SUMIF('Galea Sciberras N.'!$D$23:$D$43,A19,'Galea Sciberras N.'!$M$23:$M$43)</f>
        <v>0</v>
      </c>
      <c r="U19" s="63">
        <f>SUMIF('E. Mercieca'!$D$23:$D$43,A19,'E. Mercieca'!$M$23:$M$43)</f>
        <v>0</v>
      </c>
      <c r="V19" s="63">
        <f>SUMIF('Galea C.'!$D$23:$D$43,A19,'Galea C.'!$M$23:$M$43)</f>
        <v>0</v>
      </c>
      <c r="W19" s="63">
        <f>SUMIF('Frendo Dimech D.'!$D$23:$D$43,A19,'Frendo Dimech D.'!$M$23:$M$43)</f>
        <v>0</v>
      </c>
      <c r="X19" s="63">
        <f>SUMIF('Rachel Montebello'!$D$23:$D$43,A19,'Rachel Montebello'!$M$23:$M$43)</f>
        <v>0</v>
      </c>
      <c r="Y19" s="63">
        <f>SUMIF('Lara Lanfranco'!$D$23:$D$43,B19,'Lara Lanfranco'!$M$23:$M$43)</f>
        <v>0</v>
      </c>
      <c r="Z19" s="70">
        <f t="shared" si="0"/>
        <v>0</v>
      </c>
      <c r="AA19" s="71">
        <f t="shared" si="1"/>
        <v>0</v>
      </c>
      <c r="AB19" s="72"/>
      <c r="AC19" s="73"/>
    </row>
    <row r="20" spans="1:29" ht="15.75" customHeight="1">
      <c r="A20" s="74" t="s">
        <v>38</v>
      </c>
      <c r="B20" s="69">
        <f>SUMIF('J. Demicoli'!$D$23:$D$43,A20,'J. Demicoli'!$M$23:$M$43)</f>
        <v>0</v>
      </c>
      <c r="C20" s="63">
        <f>SUMIF('Vella G.'!$D$23:$D$43,A20,'Vella G.'!$M$23:$M$43)</f>
        <v>0</v>
      </c>
      <c r="D20" s="63">
        <f>SUMIF('L. Caruana'!$D$23:$D$43,A20,'L. Caruana'!$M$23:$M$43)</f>
        <v>0</v>
      </c>
      <c r="E20" s="63">
        <f>SUMIF('Astrid-May Grima'!$D$23:$D$43,A20,'Astrid-May Grima'!$M$23:$M$43)</f>
        <v>0</v>
      </c>
      <c r="F20" s="63">
        <f>SUMIF('Farrugia Frendo C.'!$D$23:$D$43,A20,'Farrugia Frendo C.'!$M$23:$M$43)</f>
        <v>0</v>
      </c>
      <c r="G20" s="63">
        <f>SUMIF('Micallef Stafrace Y.'!$D$23:$D$43,A20,'Micallef Stafrace Y.'!$M$23:$M$43)</f>
        <v>0</v>
      </c>
      <c r="H20" s="63">
        <f>SUMIF('Demicoli A.'!$D$23:$D$43,A20,'Demicoli A.'!$M$23:$M$43)</f>
        <v>0</v>
      </c>
      <c r="I20" s="63">
        <f>SUMIF('Farrugia M.'!$D$23:$D$43,A20,'Farrugia M.'!$M$23:$M$43)</f>
        <v>0</v>
      </c>
      <c r="J20" s="63">
        <f>SUMIF('Nadine Lia'!$D$23:$D$43,A20,'Nadine Lia'!$M$23:$M$43)</f>
        <v>0</v>
      </c>
      <c r="K20" s="63">
        <f>SUMIF('Simone Grech'!$D$23:$D$43,A20,'Simone Grech'!$M$23:$M$43)</f>
        <v>0</v>
      </c>
      <c r="L20" s="63">
        <f>SUMIF('Camilleri N.'!$D$23:$D$43,A20,'Camilleri N.'!$M$23:$M$43)</f>
        <v>0</v>
      </c>
      <c r="M20" s="63">
        <f>SUMIF('J. Mifsud'!$D$23:$D$43,A20,'J. Mifsud'!$M$23:$M$43)</f>
        <v>0</v>
      </c>
      <c r="N20" s="63">
        <f>SUMIF('Clarke D.'!$D$23:$D$43,A20,'Clarke D.'!$M$23:$M$43)</f>
        <v>0</v>
      </c>
      <c r="O20" s="63">
        <f>SUMIF('Farrugia I.'!$D$23:$D$43,A20,'Farrugia I.'!$M$23:$M$43)</f>
        <v>0</v>
      </c>
      <c r="P20" s="63">
        <f>SUMIF('M. Vella'!$D$23:$D$43,A20,'M. Vella'!$M$23:$M$43)</f>
        <v>0</v>
      </c>
      <c r="Q20" s="63">
        <f>SUMIF('Stafrace Zammit C.'!$D$23:$D$43,A20,'Stafrace Zammit C.'!$M$23:$M$43)</f>
        <v>0</v>
      </c>
      <c r="R20" s="63">
        <f>SUMIF('Victor George Axiaq'!$D$23:$D$43,A20,'Victor George Axiaq'!$M$23:$M$43)</f>
        <v>0</v>
      </c>
      <c r="S20" s="63">
        <f>SUMIF('N. Bartolo'!$D$23:$D$43,A20,'N. Bartolo'!$M$23:$M$43)</f>
        <v>0</v>
      </c>
      <c r="T20" s="63">
        <f>SUMIF('Galea Sciberras N.'!$D$23:$D$43,A20,'Galea Sciberras N.'!$M$23:$M$43)</f>
        <v>0</v>
      </c>
      <c r="U20" s="63">
        <f>SUMIF('E. Mercieca'!$D$23:$D$43,A20,'E. Mercieca'!$M$23:$M$43)</f>
        <v>0</v>
      </c>
      <c r="V20" s="63">
        <f>SUMIF('Galea C.'!$D$23:$D$43,A20,'Galea C.'!$M$23:$M$43)</f>
        <v>0</v>
      </c>
      <c r="W20" s="63">
        <f>SUMIF('Frendo Dimech D.'!$D$23:$D$43,A20,'Frendo Dimech D.'!$M$23:$M$43)</f>
        <v>0</v>
      </c>
      <c r="X20" s="76">
        <f>SUMIF('Rachel Montebello'!$D$23:$D$43,A20,'Rachel Montebello'!$M$23:$M$43)</f>
        <v>0</v>
      </c>
      <c r="Y20" s="76">
        <f>SUMIF('Lara Lanfranco'!$D$23:$D$43,B20,'Lara Lanfranco'!$M$23:$M$43)</f>
        <v>0</v>
      </c>
      <c r="Z20" s="78">
        <f t="shared" si="0"/>
        <v>0</v>
      </c>
      <c r="AA20" s="79">
        <f t="shared" si="1"/>
        <v>0</v>
      </c>
      <c r="AB20" s="80">
        <f>SUM(Z16:Z20)</f>
        <v>26</v>
      </c>
      <c r="AC20" s="81">
        <f>AB20/$Z$31</f>
        <v>0.040310077519379844</v>
      </c>
    </row>
    <row r="21" spans="1:29" ht="15.75" customHeight="1">
      <c r="A21" s="60" t="s">
        <v>39</v>
      </c>
      <c r="B21" s="61">
        <f>SUMIF('J. Demicoli'!$D$23:$D$43,A21,'J. Demicoli'!$M$23:$M$43)</f>
        <v>0</v>
      </c>
      <c r="C21" s="62">
        <f>SUMIF('Vella G.'!$D$23:$D$43,A21,'Vella G.'!$M$23:$M$43)</f>
        <v>0</v>
      </c>
      <c r="D21" s="62">
        <f>SUMIF('L. Caruana'!$D$23:$D$43,A21,'L. Caruana'!$M$23:$M$43)</f>
        <v>0</v>
      </c>
      <c r="E21" s="62">
        <f>SUMIF('Astrid-May Grima'!$D$23:$D$43,A21,'Astrid-May Grima'!$M$23:$M$43)</f>
        <v>0</v>
      </c>
      <c r="F21" s="62">
        <f>SUMIF('Farrugia Frendo C.'!$D$23:$D$43,A21,'Farrugia Frendo C.'!$M$23:$M$43)</f>
        <v>0</v>
      </c>
      <c r="G21" s="62">
        <f>SUMIF('Micallef Stafrace Y.'!$D$23:$D$43,A21,'Micallef Stafrace Y.'!$M$23:$M$43)</f>
        <v>0</v>
      </c>
      <c r="H21" s="62">
        <f>SUMIF('Demicoli A.'!$D$23:$D$43,A21,'Demicoli A.'!$M$23:$M$43)</f>
        <v>0</v>
      </c>
      <c r="I21" s="62">
        <f>SUMIF('Farrugia M.'!$D$23:$D$43,A21,'Farrugia M.'!$M$23:$M$43)</f>
        <v>0</v>
      </c>
      <c r="J21" s="62">
        <f>SUMIF('Nadine Lia'!$D$23:$D$43,A21,'Nadine Lia'!$M$23:$M$43)</f>
        <v>0</v>
      </c>
      <c r="K21" s="62">
        <f>SUMIF('Simone Grech'!$D$23:$D$43,A21,'Simone Grech'!$M$23:$M$43)</f>
        <v>0</v>
      </c>
      <c r="L21" s="62">
        <f>SUMIF('Camilleri N.'!$D$23:$D$43,A21,'Camilleri N.'!$M$23:$M$43)</f>
        <v>0</v>
      </c>
      <c r="M21" s="62">
        <f>SUMIF('J. Mifsud'!$D$23:$D$43,A21,'J. Mifsud'!$M$23:$M$43)</f>
        <v>0</v>
      </c>
      <c r="N21" s="62">
        <f>SUMIF('Clarke D.'!$D$23:$D$43,A21,'Clarke D.'!$M$23:$M$43)</f>
        <v>0</v>
      </c>
      <c r="O21" s="62">
        <f>SUMIF('Farrugia I.'!$D$23:$D$43,A21,'Farrugia I.'!$M$23:$M$43)</f>
        <v>0</v>
      </c>
      <c r="P21" s="62">
        <f>SUMIF('M. Vella'!$D$23:$D$43,A21,'M. Vella'!$M$23:$M$43)</f>
        <v>0</v>
      </c>
      <c r="Q21" s="62">
        <f>SUMIF('Stafrace Zammit C.'!$D$23:$D$43,A21,'Stafrace Zammit C.'!$M$23:$M$43)</f>
        <v>0</v>
      </c>
      <c r="R21" s="62">
        <f>SUMIF('Victor George Axiaq'!$D$23:$D$43,A21,'Victor George Axiaq'!$M$23:$M$43)</f>
        <v>278</v>
      </c>
      <c r="S21" s="62">
        <f>SUMIF('N. Bartolo'!$D$23:$D$43,A21,'N. Bartolo'!$M$23:$M$43)</f>
        <v>0</v>
      </c>
      <c r="T21" s="62">
        <f>SUMIF('Galea Sciberras N.'!$D$23:$D$43,A21,'Galea Sciberras N.'!$M$23:$M$43)</f>
        <v>0</v>
      </c>
      <c r="U21" s="62">
        <f>SUMIF('E. Mercieca'!$D$23:$D$43,A21,'E. Mercieca'!$M$23:$M$43)</f>
        <v>0</v>
      </c>
      <c r="V21" s="62">
        <f>SUMIF('Galea C.'!$D$23:$D$43,A21,'Galea C.'!$M$23:$M$43)</f>
        <v>0</v>
      </c>
      <c r="W21" s="62">
        <f>SUMIF('Frendo Dimech D.'!$D$23:$D$43,A21,'Frendo Dimech D.'!$M$23:$M$43)</f>
        <v>0</v>
      </c>
      <c r="X21" s="63">
        <f>SUMIF('Rachel Montebello'!$D$23:$D$43,A21,'Rachel Montebello'!$M$23:$M$43)</f>
        <v>0</v>
      </c>
      <c r="Y21" s="63">
        <f>SUMIF('Lara Lanfranco'!$D$23:$D$43,B21,'Lara Lanfranco'!$M$23:$M$43)</f>
        <v>0</v>
      </c>
      <c r="Z21" s="64">
        <f t="shared" si="0"/>
        <v>278</v>
      </c>
      <c r="AA21" s="65">
        <f t="shared" si="1"/>
        <v>0.4310077519379845</v>
      </c>
      <c r="AB21" s="66"/>
      <c r="AC21" s="67"/>
    </row>
    <row r="22" spans="1:29" ht="15.75" customHeight="1">
      <c r="A22" s="74" t="s">
        <v>40</v>
      </c>
      <c r="B22" s="69">
        <f>SUMIF('J. Demicoli'!$D$23:$D$43,A22,'J. Demicoli'!$M$23:$M$43)</f>
        <v>0</v>
      </c>
      <c r="C22" s="63">
        <f>SUMIF('Vella G.'!$D$23:$D$43,A22,'Vella G.'!$M$23:$M$43)</f>
        <v>0</v>
      </c>
      <c r="D22" s="63">
        <f>SUMIF('L. Caruana'!$D$23:$D$43,A22,'L. Caruana'!$M$23:$M$43)</f>
        <v>0</v>
      </c>
      <c r="E22" s="63">
        <f>SUMIF('Astrid-May Grima'!$D$23:$D$43,A22,'Astrid-May Grima'!$M$23:$M$43)</f>
        <v>0</v>
      </c>
      <c r="F22" s="63">
        <f>SUMIF('Farrugia Frendo C.'!$D$23:$D$43,A22,'Farrugia Frendo C.'!$M$23:$M$43)</f>
        <v>1</v>
      </c>
      <c r="G22" s="63">
        <f>SUMIF('Micallef Stafrace Y.'!$D$23:$D$43,A22,'Micallef Stafrace Y.'!$M$23:$M$43)</f>
        <v>0</v>
      </c>
      <c r="H22" s="63">
        <f>SUMIF('Demicoli A.'!$D$23:$D$43,A22,'Demicoli A.'!$M$23:$M$43)</f>
        <v>0</v>
      </c>
      <c r="I22" s="63">
        <f>SUMIF('Farrugia M.'!$D$23:$D$43,A22,'Farrugia M.'!$M$23:$M$43)</f>
        <v>0</v>
      </c>
      <c r="J22" s="63">
        <f>SUMIF('Nadine Lia'!$D$23:$D$43,A22,'Nadine Lia'!$M$23:$M$43)</f>
        <v>0</v>
      </c>
      <c r="K22" s="63">
        <f>SUMIF('Simone Grech'!$D$23:$D$43,A22,'Simone Grech'!$M$23:$M$43)</f>
        <v>1</v>
      </c>
      <c r="L22" s="63">
        <f>SUMIF('Camilleri N.'!$D$23:$D$43,A22,'Camilleri N.'!$M$23:$M$43)</f>
        <v>0</v>
      </c>
      <c r="M22" s="63">
        <f>SUMIF('J. Mifsud'!$D$23:$D$43,A22,'J. Mifsud'!$M$23:$M$43)</f>
        <v>0</v>
      </c>
      <c r="N22" s="63">
        <f>SUMIF('Clarke D.'!$D$23:$D$43,A22,'Clarke D.'!$M$23:$M$43)</f>
        <v>0</v>
      </c>
      <c r="O22" s="63">
        <f>SUMIF('Farrugia I.'!$D$23:$D$43,A22,'Farrugia I.'!$M$23:$M$43)</f>
        <v>0</v>
      </c>
      <c r="P22" s="63">
        <f>SUMIF('M. Vella'!$D$23:$D$43,A22,'M. Vella'!$M$23:$M$43)</f>
        <v>0</v>
      </c>
      <c r="Q22" s="63">
        <f>SUMIF('Stafrace Zammit C.'!$D$23:$D$43,A22,'Stafrace Zammit C.'!$M$23:$M$43)</f>
        <v>21</v>
      </c>
      <c r="R22" s="63">
        <f>SUMIF('Victor George Axiaq'!$D$23:$D$43,A22,'Victor George Axiaq'!$M$23:$M$43)</f>
        <v>0</v>
      </c>
      <c r="S22" s="63">
        <f>SUMIF('N. Bartolo'!$D$23:$D$43,A22,'N. Bartolo'!$M$23:$M$43)</f>
        <v>0</v>
      </c>
      <c r="T22" s="63">
        <f>SUMIF('Galea Sciberras N.'!$D$23:$D$43,A22,'Galea Sciberras N.'!$M$23:$M$43)</f>
        <v>0</v>
      </c>
      <c r="U22" s="63">
        <f>SUMIF('E. Mercieca'!$D$23:$D$43,A22,'E. Mercieca'!$M$23:$M$43)</f>
        <v>0</v>
      </c>
      <c r="V22" s="63">
        <f>SUMIF('Galea C.'!$D$23:$D$43,A22,'Galea C.'!$M$23:$M$43)</f>
        <v>0</v>
      </c>
      <c r="W22" s="63">
        <f>SUMIF('Frendo Dimech D.'!$D$23:$D$43,A22,'Frendo Dimech D.'!$M$23:$M$43)</f>
        <v>0</v>
      </c>
      <c r="X22" s="76">
        <f>SUMIF('Rachel Montebello'!$D$23:$D$43,A22,'Rachel Montebello'!$M$23:$M$43)</f>
        <v>0</v>
      </c>
      <c r="Y22" s="76">
        <f>SUMIF('Lara Lanfranco'!$D$23:$D$43,B22,'Lara Lanfranco'!$M$23:$M$43)</f>
        <v>0</v>
      </c>
      <c r="Z22" s="78">
        <f t="shared" si="0"/>
        <v>23</v>
      </c>
      <c r="AA22" s="79">
        <f t="shared" si="1"/>
        <v>0.03565891472868217</v>
      </c>
      <c r="AB22" s="80">
        <f>SUM(Z21:Z22)</f>
        <v>301</v>
      </c>
      <c r="AC22" s="81">
        <f aca="true" t="shared" si="2" ref="AC22:AC30">AB22/$Z$31</f>
        <v>0.4666666666666667</v>
      </c>
    </row>
    <row r="23" spans="1:29" ht="15.75" customHeight="1">
      <c r="A23" s="60" t="s">
        <v>20</v>
      </c>
      <c r="B23" s="82">
        <f>SUMIF('J. Demicoli'!$D$23:$D$43,A23,'J. Demicoli'!$M$23:$M$43)</f>
        <v>0</v>
      </c>
      <c r="C23" s="83">
        <f>SUMIF('Vella G.'!$D$23:$D$43,A23,'Vella G.'!$M$23:$M$43)</f>
        <v>0</v>
      </c>
      <c r="D23" s="83">
        <f>SUMIF('L. Caruana'!$D$23:$D$43,A23,'L. Caruana'!$M$23:$M$43)</f>
        <v>0</v>
      </c>
      <c r="E23" s="83">
        <f>SUMIF('Astrid-May Grima'!$D$23:$D$43,A23,'Astrid-May Grima'!$M$23:$M$43)</f>
        <v>0</v>
      </c>
      <c r="F23" s="83">
        <f>SUMIF('Farrugia Frendo C.'!$D$23:$D$43,A23,'Farrugia Frendo C.'!$M$23:$M$43)</f>
        <v>23</v>
      </c>
      <c r="G23" s="83">
        <f>SUMIF('Micallef Stafrace Y.'!$D$23:$D$43,A23,'Micallef Stafrace Y.'!$M$23:$M$43)</f>
        <v>0</v>
      </c>
      <c r="H23" s="83">
        <f>SUMIF('Demicoli A.'!$D$23:$D$43,A23,'Demicoli A.'!$M$23:$M$43)</f>
        <v>0</v>
      </c>
      <c r="I23" s="83">
        <f>SUMIF('Farrugia M.'!$D$23:$D$43,A23,'Farrugia M.'!$M$23:$M$43)</f>
        <v>0</v>
      </c>
      <c r="J23" s="83">
        <f>SUMIF('Nadine Lia'!$D$23:$D$43,A23,'Nadine Lia'!$M$23:$M$43)</f>
        <v>15</v>
      </c>
      <c r="K23" s="83">
        <f>SUMIF('Simone Grech'!$D$23:$D$43,A23,'Simone Grech'!$M$23:$M$43)</f>
        <v>55</v>
      </c>
      <c r="L23" s="83">
        <f>SUMIF('Camilleri N.'!$D$23:$D$43,A23,'Camilleri N.'!$M$23:$M$43)</f>
        <v>0</v>
      </c>
      <c r="M23" s="83">
        <f>SUMIF('J. Mifsud'!$D$23:$D$43,A23,'J. Mifsud'!$M$23:$M$43)</f>
        <v>2</v>
      </c>
      <c r="N23" s="83">
        <f>SUMIF('Clarke D.'!$D$23:$D$43,A23,'Clarke D.'!$M$23:$M$43)</f>
        <v>2</v>
      </c>
      <c r="O23" s="83">
        <f>SUMIF('Farrugia I.'!$D$23:$D$43,A23,'Farrugia I.'!$M$23:$M$43)</f>
        <v>0</v>
      </c>
      <c r="P23" s="83">
        <f>SUMIF('M. Vella'!$D$23:$D$43,A23,'M. Vella'!$M$23:$M$43)</f>
        <v>0</v>
      </c>
      <c r="Q23" s="83">
        <f>SUMIF('Stafrace Zammit C.'!$D$23:$D$43,A23,'Stafrace Zammit C.'!$M$23:$M$43)</f>
        <v>0</v>
      </c>
      <c r="R23" s="83">
        <f>SUMIF('Victor George Axiaq'!$D$23:$D$43,A23,'Victor George Axiaq'!$M$23:$M$43)</f>
        <v>0</v>
      </c>
      <c r="S23" s="83">
        <f>SUMIF('N. Bartolo'!$D$23:$D$43,A23,'N. Bartolo'!$M$23:$M$43)</f>
        <v>0</v>
      </c>
      <c r="T23" s="83">
        <f>SUMIF('Galea Sciberras N.'!$D$23:$D$43,A23,'Galea Sciberras N.'!$M$23:$M$43)</f>
        <v>6</v>
      </c>
      <c r="U23" s="83">
        <f>SUMIF('E. Mercieca'!$D$23:$D$43,A23,'E. Mercieca'!$M$23:$M$43)</f>
        <v>0</v>
      </c>
      <c r="V23" s="83">
        <f>SUMIF('Galea C.'!$D$23:$D$43,A23,'Galea C.'!$M$23:$M$43)</f>
        <v>80</v>
      </c>
      <c r="W23" s="83">
        <f>SUMIF('Frendo Dimech D.'!$D$23:$D$43,A23,'Frendo Dimech D.'!$M$23:$M$43)</f>
        <v>2</v>
      </c>
      <c r="X23" s="83">
        <f>SUMIF('Rachel Montebello'!$D$23:$D$43,A23,'Rachel Montebello'!$M$23:$M$43)</f>
        <v>0</v>
      </c>
      <c r="Y23" s="83">
        <f>SUMIF('Lara Lanfranco'!$D$23:$D$43,B23,'Lara Lanfranco'!$M$23:$M$43)</f>
        <v>0</v>
      </c>
      <c r="Z23" s="64">
        <f t="shared" si="0"/>
        <v>185</v>
      </c>
      <c r="AA23" s="85">
        <f t="shared" si="1"/>
        <v>0.2868217054263566</v>
      </c>
      <c r="AB23" s="86">
        <f aca="true" t="shared" si="3" ref="AB23:AB30">SUM(Z23)</f>
        <v>185</v>
      </c>
      <c r="AC23" s="87">
        <f t="shared" si="2"/>
        <v>0.2868217054263566</v>
      </c>
    </row>
    <row r="24" spans="1:29" ht="15.75" customHeight="1">
      <c r="A24" s="60" t="s">
        <v>61</v>
      </c>
      <c r="B24" s="82">
        <f>SUMIF('J. Demicoli'!$D$23:$D$43,A24,'J. Demicoli'!$M$23:$M$43)</f>
        <v>0</v>
      </c>
      <c r="C24" s="83">
        <f>SUMIF('Vella G.'!$D$23:$D$43,A24,'Vella G.'!$M$23:$M$43)</f>
        <v>0</v>
      </c>
      <c r="D24" s="83">
        <f>SUMIF('L. Caruana'!$D$23:$D$43,A24,'L. Caruana'!$M$23:$M$43)</f>
        <v>0</v>
      </c>
      <c r="E24" s="83">
        <f>SUMIF('Astrid-May Grima'!$D$23:$D$43,A24,'Astrid-May Grima'!$M$23:$M$43)</f>
        <v>0</v>
      </c>
      <c r="F24" s="83">
        <f>SUMIF('Farrugia Frendo C.'!$D$23:$D$43,A24,'Farrugia Frendo C.'!$M$23:$M$43)</f>
        <v>0</v>
      </c>
      <c r="G24" s="83">
        <f>SUMIF('Micallef Stafrace Y.'!$D$23:$D$43,A24,'Micallef Stafrace Y.'!$M$23:$M$43)</f>
        <v>0</v>
      </c>
      <c r="H24" s="83">
        <f>SUMIF('Demicoli A.'!$D$23:$D$43,A24,'Demicoli A.'!$M$23:$M$43)</f>
        <v>0</v>
      </c>
      <c r="I24" s="83">
        <f>SUMIF('Farrugia M.'!$D$23:$D$43,A24,'Farrugia M.'!$M$23:$M$43)</f>
        <v>0</v>
      </c>
      <c r="J24" s="83">
        <f>SUMIF('Nadine Lia'!$D$23:$D$43,A24,'Nadine Lia'!$M$23:$M$43)</f>
        <v>0</v>
      </c>
      <c r="K24" s="83">
        <f>SUMIF('Simone Grech'!$D$23:$D$43,A24,'Simone Grech'!$M$23:$M$43)</f>
        <v>0</v>
      </c>
      <c r="L24" s="83">
        <f>SUMIF('Camilleri N.'!$D$23:$D$43,A24,'Camilleri N.'!$M$23:$M$43)</f>
        <v>0</v>
      </c>
      <c r="M24" s="83">
        <f>SUMIF('J. Mifsud'!$D$23:$D$43,A24,'J. Mifsud'!$M$23:$M$43)</f>
        <v>0</v>
      </c>
      <c r="N24" s="83">
        <f>SUMIF('Clarke D.'!$D$23:$D$43,A24,'Clarke D.'!$M$23:$M$43)</f>
        <v>0</v>
      </c>
      <c r="O24" s="83">
        <f>SUMIF('Farrugia I.'!$D$23:$D$43,A24,'Farrugia I.'!$M$23:$M$43)</f>
        <v>0</v>
      </c>
      <c r="P24" s="83">
        <f>SUMIF('M. Vella'!$D$23:$D$43,A24,'M. Vella'!$M$23:$M$43)</f>
        <v>0</v>
      </c>
      <c r="Q24" s="83">
        <f>SUMIF('Stafrace Zammit C.'!$D$23:$D$43,A24,'Stafrace Zammit C.'!$M$23:$M$43)</f>
        <v>0</v>
      </c>
      <c r="R24" s="83">
        <f>SUMIF('Victor George Axiaq'!$D$23:$D$43,A24,'Victor George Axiaq'!$M$23:$M$43)</f>
        <v>0</v>
      </c>
      <c r="S24" s="83">
        <f>SUMIF('N. Bartolo'!$D$23:$D$43,A24,'N. Bartolo'!$M$23:$M$43)</f>
        <v>0</v>
      </c>
      <c r="T24" s="83">
        <f>SUMIF('Galea Sciberras N.'!$D$23:$D$43,A24,'Galea Sciberras N.'!$M$23:$M$43)</f>
        <v>0</v>
      </c>
      <c r="U24" s="83">
        <f>SUMIF('E. Mercieca'!$D$23:$D$43,A24,'E. Mercieca'!$M$23:$M$43)</f>
        <v>0</v>
      </c>
      <c r="V24" s="83">
        <f>SUMIF('Galea C.'!$D$23:$D$43,A24,'Galea C.'!$M$23:$M$43)</f>
        <v>0</v>
      </c>
      <c r="W24" s="83">
        <f>SUMIF('Frendo Dimech D.'!$D$23:$D$43,A24,'Frendo Dimech D.'!$M$23:$M$43)</f>
        <v>0</v>
      </c>
      <c r="X24" s="83">
        <f>SUMIF('Rachel Montebello'!$D$23:$D$43,A24,'Rachel Montebello'!$M$23:$M$43)</f>
        <v>0</v>
      </c>
      <c r="Y24" s="83">
        <f>SUMIF('Lara Lanfranco'!$D$23:$D$43,B24,'Lara Lanfranco'!$M$23:$M$43)</f>
        <v>0</v>
      </c>
      <c r="Z24" s="64">
        <f t="shared" si="0"/>
        <v>0</v>
      </c>
      <c r="AA24" s="85">
        <f t="shared" si="1"/>
        <v>0</v>
      </c>
      <c r="AB24" s="86">
        <f t="shared" si="3"/>
        <v>0</v>
      </c>
      <c r="AC24" s="87">
        <f t="shared" si="2"/>
        <v>0</v>
      </c>
    </row>
    <row r="25" spans="1:29" ht="15.75" customHeight="1">
      <c r="A25" s="60" t="s">
        <v>62</v>
      </c>
      <c r="B25" s="82">
        <f>SUMIF('J. Demicoli'!$D$23:$D$43,A25,'J. Demicoli'!$M$23:$M$43)</f>
        <v>0</v>
      </c>
      <c r="C25" s="83">
        <f>SUMIF('Vella G.'!$D$23:$D$43,A25,'Vella G.'!$M$23:$M$43)</f>
        <v>0</v>
      </c>
      <c r="D25" s="83">
        <f>SUMIF('L. Caruana'!$D$23:$D$43,A25,'L. Caruana'!$M$23:$M$43)</f>
        <v>0</v>
      </c>
      <c r="E25" s="83">
        <f>SUMIF('Astrid-May Grima'!$D$23:$D$43,A25,'Astrid-May Grima'!$M$23:$M$43)</f>
        <v>0</v>
      </c>
      <c r="F25" s="83">
        <f>SUMIF('Farrugia Frendo C.'!$D$23:$D$43,A25,'Farrugia Frendo C.'!$M$23:$M$43)</f>
        <v>0</v>
      </c>
      <c r="G25" s="83">
        <f>SUMIF('Micallef Stafrace Y.'!$D$23:$D$43,A25,'Micallef Stafrace Y.'!$M$23:$M$43)</f>
        <v>0</v>
      </c>
      <c r="H25" s="83">
        <f>SUMIF('Demicoli A.'!$D$23:$D$43,A25,'Demicoli A.'!$M$23:$M$43)</f>
        <v>0</v>
      </c>
      <c r="I25" s="83">
        <f>SUMIF('Farrugia M.'!$D$23:$D$43,A25,'Farrugia M.'!$M$23:$M$43)</f>
        <v>0</v>
      </c>
      <c r="J25" s="83">
        <f>SUMIF('Nadine Lia'!$D$23:$D$43,A25,'Nadine Lia'!$M$23:$M$43)</f>
        <v>0</v>
      </c>
      <c r="K25" s="83">
        <f>SUMIF('Simone Grech'!$D$23:$D$43,A25,'Simone Grech'!$M$23:$M$43)</f>
        <v>0</v>
      </c>
      <c r="L25" s="83">
        <f>SUMIF('Camilleri N.'!$D$23:$D$43,A25,'Camilleri N.'!$M$23:$M$43)</f>
        <v>0</v>
      </c>
      <c r="M25" s="83">
        <f>SUMIF('J. Mifsud'!$D$23:$D$43,A25,'J. Mifsud'!$M$23:$M$43)</f>
        <v>0</v>
      </c>
      <c r="N25" s="83">
        <f>SUMIF('Clarke D.'!$D$23:$D$43,A25,'Clarke D.'!$M$23:$M$43)</f>
        <v>0</v>
      </c>
      <c r="O25" s="83">
        <f>SUMIF('Farrugia I.'!$D$23:$D$43,A25,'Farrugia I.'!$M$23:$M$43)</f>
        <v>0</v>
      </c>
      <c r="P25" s="83">
        <f>SUMIF('M. Vella'!$D$23:$D$43,A25,'M. Vella'!$M$23:$M$43)</f>
        <v>0</v>
      </c>
      <c r="Q25" s="83">
        <f>SUMIF('Stafrace Zammit C.'!$D$23:$D$43,A25,'Stafrace Zammit C.'!$M$23:$M$43)</f>
        <v>0</v>
      </c>
      <c r="R25" s="83">
        <f>SUMIF('Victor George Axiaq'!$D$23:$D$43,A25,'Victor George Axiaq'!$M$23:$M$43)</f>
        <v>0</v>
      </c>
      <c r="S25" s="83">
        <f>SUMIF('N. Bartolo'!$D$23:$D$43,A25,'N. Bartolo'!$M$23:$M$43)</f>
        <v>0</v>
      </c>
      <c r="T25" s="83">
        <f>SUMIF('Galea Sciberras N.'!$D$23:$D$43,A25,'Galea Sciberras N.'!$M$23:$M$43)</f>
        <v>0</v>
      </c>
      <c r="U25" s="83">
        <f>SUMIF('E. Mercieca'!$D$23:$D$43,A25,'E. Mercieca'!$M$23:$M$43)</f>
        <v>0</v>
      </c>
      <c r="V25" s="83">
        <f>SUMIF('Galea C.'!$D$23:$D$43,A25,'Galea C.'!$M$23:$M$43)</f>
        <v>0</v>
      </c>
      <c r="W25" s="83">
        <f>SUMIF('Frendo Dimech D.'!$D$23:$D$43,A25,'Frendo Dimech D.'!$M$23:$M$43)</f>
        <v>0</v>
      </c>
      <c r="X25" s="83">
        <f>SUMIF('Rachel Montebello'!$D$23:$D$43,A25,'Rachel Montebello'!$M$23:$M$43)</f>
        <v>0</v>
      </c>
      <c r="Y25" s="83">
        <f>SUMIF('Lara Lanfranco'!$D$23:$D$43,B25,'Lara Lanfranco'!$M$23:$M$43)</f>
        <v>0</v>
      </c>
      <c r="Z25" s="64">
        <f t="shared" si="0"/>
        <v>0</v>
      </c>
      <c r="AA25" s="85">
        <f t="shared" si="1"/>
        <v>0</v>
      </c>
      <c r="AB25" s="86">
        <f t="shared" si="3"/>
        <v>0</v>
      </c>
      <c r="AC25" s="87">
        <f t="shared" si="2"/>
        <v>0</v>
      </c>
    </row>
    <row r="26" spans="1:29" ht="15.75" customHeight="1">
      <c r="A26" s="60" t="s">
        <v>63</v>
      </c>
      <c r="B26" s="82">
        <f>SUMIF('J. Demicoli'!$D$23:$D$43,A26,'J. Demicoli'!$M$23:$M$43)</f>
        <v>0</v>
      </c>
      <c r="C26" s="83">
        <f>SUMIF('Vella G.'!$D$23:$D$43,A26,'Vella G.'!$M$23:$M$43)</f>
        <v>0</v>
      </c>
      <c r="D26" s="83">
        <f>SUMIF('L. Caruana'!$D$23:$D$43,A26,'L. Caruana'!$M$23:$M$43)</f>
        <v>0</v>
      </c>
      <c r="E26" s="83">
        <f>SUMIF('Astrid-May Grima'!$D$23:$D$43,A26,'Astrid-May Grima'!$M$23:$M$43)</f>
        <v>0</v>
      </c>
      <c r="F26" s="83">
        <f>SUMIF('Farrugia Frendo C.'!$D$23:$D$43,A26,'Farrugia Frendo C.'!$M$23:$M$43)</f>
        <v>0</v>
      </c>
      <c r="G26" s="83">
        <f>SUMIF('Micallef Stafrace Y.'!$D$23:$D$43,A26,'Micallef Stafrace Y.'!$M$23:$M$43)</f>
        <v>0</v>
      </c>
      <c r="H26" s="83">
        <f>SUMIF('Demicoli A.'!$D$23:$D$43,A26,'Demicoli A.'!$M$23:$M$43)</f>
        <v>0</v>
      </c>
      <c r="I26" s="83">
        <f>SUMIF('Farrugia M.'!$D$23:$D$43,A26,'Farrugia M.'!$M$23:$M$43)</f>
        <v>0</v>
      </c>
      <c r="J26" s="83">
        <f>SUMIF('Nadine Lia'!$D$23:$D$43,A26,'Nadine Lia'!$M$23:$M$43)</f>
        <v>0</v>
      </c>
      <c r="K26" s="83">
        <f>SUMIF('Simone Grech'!$D$23:$D$43,A26,'Simone Grech'!$M$23:$M$43)</f>
        <v>0</v>
      </c>
      <c r="L26" s="83">
        <f>SUMIF('Camilleri N.'!$D$23:$D$43,A26,'Camilleri N.'!$M$23:$M$43)</f>
        <v>0</v>
      </c>
      <c r="M26" s="83">
        <f>SUMIF('J. Mifsud'!$D$23:$D$43,A26,'J. Mifsud'!$M$23:$M$43)</f>
        <v>0</v>
      </c>
      <c r="N26" s="83">
        <f>SUMIF('Clarke D.'!$D$23:$D$43,A26,'Clarke D.'!$M$23:$M$43)</f>
        <v>0</v>
      </c>
      <c r="O26" s="83">
        <f>SUMIF('Farrugia I.'!$D$23:$D$43,A26,'Farrugia I.'!$M$23:$M$43)</f>
        <v>0</v>
      </c>
      <c r="P26" s="83">
        <f>SUMIF('M. Vella'!$D$23:$D$43,A26,'M. Vella'!$M$23:$M$43)</f>
        <v>0</v>
      </c>
      <c r="Q26" s="83">
        <f>SUMIF('Stafrace Zammit C.'!$D$23:$D$43,A26,'Stafrace Zammit C.'!$M$23:$M$43)</f>
        <v>0</v>
      </c>
      <c r="R26" s="83">
        <f>SUMIF('Victor George Axiaq'!$D$23:$D$43,A26,'Victor George Axiaq'!$M$23:$M$43)</f>
        <v>0</v>
      </c>
      <c r="S26" s="83">
        <f>SUMIF('N. Bartolo'!$D$23:$D$43,A26,'N. Bartolo'!$M$23:$M$43)</f>
        <v>0</v>
      </c>
      <c r="T26" s="83">
        <f>SUMIF('Galea Sciberras N.'!$D$23:$D$43,A26,'Galea Sciberras N.'!$M$23:$M$43)</f>
        <v>0</v>
      </c>
      <c r="U26" s="83">
        <f>SUMIF('E. Mercieca'!$D$23:$D$43,A26,'E. Mercieca'!$M$23:$M$43)</f>
        <v>0</v>
      </c>
      <c r="V26" s="83">
        <f>SUMIF('Galea C.'!$D$23:$D$43,A26,'Galea C.'!$M$23:$M$43)</f>
        <v>0</v>
      </c>
      <c r="W26" s="83">
        <f>SUMIF('Frendo Dimech D.'!$D$23:$D$43,A26,'Frendo Dimech D.'!$M$23:$M$43)</f>
        <v>0</v>
      </c>
      <c r="X26" s="83">
        <f>SUMIF('Rachel Montebello'!$D$23:$D$43,A26,'Rachel Montebello'!$M$23:$M$43)</f>
        <v>0</v>
      </c>
      <c r="Y26" s="83">
        <f>SUMIF('Lara Lanfranco'!$D$23:$D$43,B26,'Lara Lanfranco'!$M$23:$M$43)</f>
        <v>0</v>
      </c>
      <c r="Z26" s="64">
        <f t="shared" si="0"/>
        <v>0</v>
      </c>
      <c r="AA26" s="85">
        <f t="shared" si="1"/>
        <v>0</v>
      </c>
      <c r="AB26" s="86">
        <f t="shared" si="3"/>
        <v>0</v>
      </c>
      <c r="AC26" s="87">
        <f t="shared" si="2"/>
        <v>0</v>
      </c>
    </row>
    <row r="27" spans="1:29" ht="15.75" customHeight="1">
      <c r="A27" s="88" t="s">
        <v>128</v>
      </c>
      <c r="B27" s="82">
        <f>SUMIF('J. Demicoli'!$D$23:$D$43,A27,'J. Demicoli'!$M$23:$M$43)</f>
        <v>0</v>
      </c>
      <c r="C27" s="83">
        <f>SUMIF('Vella G.'!$D$23:$D$43,A27,'Vella G.'!$M$23:$M$43)</f>
        <v>0</v>
      </c>
      <c r="D27" s="83">
        <f>SUMIF('L. Caruana'!$D$23:$D$43,A27,'L. Caruana'!$M$23:$M$43)</f>
        <v>0</v>
      </c>
      <c r="E27" s="83">
        <f>SUMIF('Astrid-May Grima'!$D$23:$D$43,A27,'Astrid-May Grima'!$M$23:$M$43)</f>
        <v>0</v>
      </c>
      <c r="F27" s="83">
        <f>SUMIF('Farrugia Frendo C.'!$D$23:$D$43,A27,'Farrugia Frendo C.'!$M$23:$M$43)</f>
        <v>0</v>
      </c>
      <c r="G27" s="83">
        <f>SUMIF('Micallef Stafrace Y.'!$D$23:$D$43,A27,'Micallef Stafrace Y.'!$M$23:$M$43)</f>
        <v>0</v>
      </c>
      <c r="H27" s="83">
        <f>SUMIF('Demicoli A.'!$D$23:$D$43,A27,'Demicoli A.'!$M$23:$M$43)</f>
        <v>0</v>
      </c>
      <c r="I27" s="83">
        <f>SUMIF('Farrugia M.'!$D$23:$D$43,A27,'Farrugia M.'!$M$23:$M$43)</f>
        <v>0</v>
      </c>
      <c r="J27" s="83">
        <f>SUMIF('Nadine Lia'!$D$23:$D$43,A27,'Nadine Lia'!$M$23:$M$43)</f>
        <v>0</v>
      </c>
      <c r="K27" s="83">
        <f>SUMIF('Simone Grech'!$D$23:$D$43,A27,'Simone Grech'!$M$23:$M$43)</f>
        <v>0</v>
      </c>
      <c r="L27" s="83">
        <f>SUMIF('Camilleri N.'!$D$23:$D$43,A27,'Camilleri N.'!$M$23:$M$43)</f>
        <v>0</v>
      </c>
      <c r="M27" s="83">
        <f>SUMIF('J. Mifsud'!$D$23:$D$43,A27,'J. Mifsud'!$M$23:$M$43)</f>
        <v>0</v>
      </c>
      <c r="N27" s="83">
        <f>SUMIF('Clarke D.'!$D$23:$D$43,A27,'Clarke D.'!$M$23:$M$43)</f>
        <v>0</v>
      </c>
      <c r="O27" s="83">
        <f>SUMIF('Farrugia I.'!$D$23:$D$43,A27,'Farrugia I.'!$M$23:$M$43)</f>
        <v>0</v>
      </c>
      <c r="P27" s="83">
        <f>SUMIF('M. Vella'!$D$23:$D$43,A27,'M. Vella'!$M$23:$M$43)</f>
        <v>0</v>
      </c>
      <c r="Q27" s="83">
        <f>SUMIF('Stafrace Zammit C.'!$D$23:$D$43,A27,'Stafrace Zammit C.'!$M$23:$M$43)</f>
        <v>0</v>
      </c>
      <c r="R27" s="83">
        <f>SUMIF('Victor George Axiaq'!$D$23:$D$43,A27,'Victor George Axiaq'!$M$23:$M$43)</f>
        <v>0</v>
      </c>
      <c r="S27" s="83">
        <f>SUMIF('N. Bartolo'!$D$23:$D$43,A27,'N. Bartolo'!$M$23:$M$43)</f>
        <v>0</v>
      </c>
      <c r="T27" s="83">
        <f>SUMIF('Galea Sciberras N.'!$D$23:$D$43,A27,'Galea Sciberras N.'!$M$23:$M$43)</f>
        <v>0</v>
      </c>
      <c r="U27" s="83">
        <f>SUMIF('E. Mercieca'!$D$23:$D$43,A27,'E. Mercieca'!$M$23:$M$43)</f>
        <v>0</v>
      </c>
      <c r="V27" s="83">
        <f>SUMIF('Galea C.'!$D$23:$D$43,A27,'Galea C.'!$M$23:$M$43)</f>
        <v>0</v>
      </c>
      <c r="W27" s="83">
        <f>SUMIF('Frendo Dimech D.'!$D$23:$D$43,A27,'Frendo Dimech D.'!$M$23:$M$43)</f>
        <v>0</v>
      </c>
      <c r="X27" s="83">
        <f>SUMIF('Rachel Montebello'!$D$23:$D$43,A27,'Rachel Montebello'!$M$23:$M$43)</f>
        <v>0</v>
      </c>
      <c r="Y27" s="83">
        <f>SUMIF('Lara Lanfranco'!$D$23:$D$43,B27,'Lara Lanfranco'!$M$23:$M$43)</f>
        <v>0</v>
      </c>
      <c r="Z27" s="89">
        <f t="shared" si="0"/>
        <v>0</v>
      </c>
      <c r="AA27" s="85">
        <f>Z27/$Z$31</f>
        <v>0</v>
      </c>
      <c r="AB27" s="86">
        <f t="shared" si="3"/>
        <v>0</v>
      </c>
      <c r="AC27" s="87">
        <f t="shared" si="2"/>
        <v>0</v>
      </c>
    </row>
    <row r="28" spans="1:29" ht="15.75" customHeight="1">
      <c r="A28" s="88" t="s">
        <v>209</v>
      </c>
      <c r="B28" s="82">
        <f>SUMIF('J. Demicoli'!$D$23:$D$43,A28,'J. Demicoli'!$M$23:$M$43)</f>
        <v>0</v>
      </c>
      <c r="C28" s="83">
        <f>SUMIF('Vella G.'!$D$23:$D$43,A28,'Vella G.'!$M$23:$M$43)</f>
        <v>0</v>
      </c>
      <c r="D28" s="83">
        <f>SUMIF('L. Caruana'!$D$23:$D$43,A28,'L. Caruana'!$M$23:$M$43)</f>
        <v>0</v>
      </c>
      <c r="E28" s="83">
        <f>SUMIF('Astrid-May Grima'!$D$23:$D$43,A28,'Astrid-May Grima'!$M$23:$M$43)</f>
        <v>0</v>
      </c>
      <c r="F28" s="83">
        <f>SUMIF('Farrugia Frendo C.'!$D$23:$D$43,A28,'Farrugia Frendo C.'!$M$23:$M$43)</f>
        <v>0</v>
      </c>
      <c r="G28" s="83">
        <f>SUMIF('Micallef Stafrace Y.'!$D$23:$D$43,A28,'Micallef Stafrace Y.'!$M$23:$M$43)</f>
        <v>0</v>
      </c>
      <c r="H28" s="83">
        <f>SUMIF('Demicoli A.'!$D$23:$D$43,A28,'Demicoli A.'!$M$23:$M$43)</f>
        <v>0</v>
      </c>
      <c r="I28" s="83">
        <f>SUMIF('Farrugia M.'!$D$23:$D$43,A28,'Farrugia M.'!$M$23:$M$43)</f>
        <v>0</v>
      </c>
      <c r="J28" s="83">
        <f>SUMIF('Nadine Lia'!$D$23:$D$43,A28,'Nadine Lia'!$M$23:$M$43)</f>
        <v>0</v>
      </c>
      <c r="K28" s="83">
        <f>SUMIF('Simone Grech'!$D$23:$D$43,A28,'Simone Grech'!$M$23:$M$43)</f>
        <v>0</v>
      </c>
      <c r="L28" s="83">
        <f>SUMIF('Camilleri N.'!$D$23:$D$43,A28,'Camilleri N.'!$M$23:$M$43)</f>
        <v>0</v>
      </c>
      <c r="M28" s="83">
        <f>SUMIF('J. Mifsud'!$D$23:$D$43,A28,'J. Mifsud'!$M$23:$M$43)</f>
        <v>0</v>
      </c>
      <c r="N28" s="83">
        <f>SUMIF('Clarke D.'!$D$23:$D$43,A28,'Clarke D.'!$M$23:$M$43)</f>
        <v>0</v>
      </c>
      <c r="O28" s="83">
        <f>SUMIF('Farrugia I.'!$D$23:$D$43,A28,'Farrugia I.'!$M$23:$M$43)</f>
        <v>0</v>
      </c>
      <c r="P28" s="83">
        <f>SUMIF('M. Vella'!$D$23:$D$43,A28,'M. Vella'!$M$23:$M$43)</f>
        <v>0</v>
      </c>
      <c r="Q28" s="83">
        <f>SUMIF('Stafrace Zammit C.'!$D$23:$D$43,A28,'Stafrace Zammit C.'!$M$23:$M$43)</f>
        <v>0</v>
      </c>
      <c r="R28" s="83">
        <f>SUMIF('Victor George Axiaq'!$D$23:$D$43,A28,'Victor George Axiaq'!$M$23:$M$43)</f>
        <v>0</v>
      </c>
      <c r="S28" s="83">
        <f>SUMIF('N. Bartolo'!$D$23:$D$43,A28,'N. Bartolo'!$M$23:$M$43)</f>
        <v>0</v>
      </c>
      <c r="T28" s="83">
        <f>SUMIF('Galea Sciberras N.'!$D$23:$D$43,A28,'Galea Sciberras N.'!$M$23:$M$43)</f>
        <v>0</v>
      </c>
      <c r="U28" s="83">
        <f>SUMIF('E. Mercieca'!$D$23:$D$43,A28,'E. Mercieca'!$M$23:$M$43)</f>
        <v>0</v>
      </c>
      <c r="V28" s="83">
        <f>SUMIF('Galea C.'!$D$23:$D$43,A28,'Galea C.'!$M$23:$M$43)</f>
        <v>0</v>
      </c>
      <c r="W28" s="83">
        <f>SUMIF('Frendo Dimech D.'!$D$23:$D$43,A28,'Frendo Dimech D.'!$M$23:$M$43)</f>
        <v>0</v>
      </c>
      <c r="X28" s="83">
        <f>SUMIF('Rachel Montebello'!$D$23:$D$43,A28,'Rachel Montebello'!$M$23:$M$43)</f>
        <v>0</v>
      </c>
      <c r="Y28" s="83">
        <f>SUMIF('Lara Lanfranco'!$D$23:$D$43,B28,'Lara Lanfranco'!$M$23:$M$43)</f>
        <v>0</v>
      </c>
      <c r="Z28" s="89">
        <f t="shared" si="0"/>
        <v>0</v>
      </c>
      <c r="AA28" s="90">
        <f>Z28/$Z$31</f>
        <v>0</v>
      </c>
      <c r="AB28" s="86">
        <f t="shared" si="3"/>
        <v>0</v>
      </c>
      <c r="AC28" s="87">
        <f t="shared" si="2"/>
        <v>0</v>
      </c>
    </row>
    <row r="29" spans="1:29" ht="15.75" customHeight="1">
      <c r="A29" s="88" t="s">
        <v>129</v>
      </c>
      <c r="B29" s="82">
        <f>SUMIF('J. Demicoli'!$D$23:$D$43,A29,'J. Demicoli'!$M$23:$M$43)</f>
        <v>0</v>
      </c>
      <c r="C29" s="83">
        <f>SUMIF('Vella G.'!$D$23:$D$43,A29,'Vella G.'!$M$23:$M$43)</f>
        <v>0</v>
      </c>
      <c r="D29" s="83">
        <f>SUMIF('L. Caruana'!$D$23:$D$43,A29,'L. Caruana'!$M$23:$M$43)</f>
        <v>0</v>
      </c>
      <c r="E29" s="83">
        <f>SUMIF('Astrid-May Grima'!$D$23:$D$43,A29,'Astrid-May Grima'!$M$23:$M$43)</f>
        <v>0</v>
      </c>
      <c r="F29" s="83">
        <f>SUMIF('Farrugia Frendo C.'!$D$23:$D$43,A29,'Farrugia Frendo C.'!$M$23:$M$43)</f>
        <v>0</v>
      </c>
      <c r="G29" s="83">
        <f>SUMIF('Micallef Stafrace Y.'!$D$23:$D$43,A29,'Micallef Stafrace Y.'!$M$23:$M$43)</f>
        <v>0</v>
      </c>
      <c r="H29" s="83">
        <f>SUMIF('Demicoli A.'!$D$23:$D$43,A29,'Demicoli A.'!$M$23:$M$43)</f>
        <v>0</v>
      </c>
      <c r="I29" s="83">
        <f>SUMIF('Farrugia M.'!$D$23:$D$43,A29,'Farrugia M.'!$M$23:$M$43)</f>
        <v>0</v>
      </c>
      <c r="J29" s="83">
        <f>SUMIF('Nadine Lia'!$D$23:$D$43,A29,'Nadine Lia'!$M$23:$M$43)</f>
        <v>0</v>
      </c>
      <c r="K29" s="83">
        <f>SUMIF('Simone Grech'!$D$23:$D$43,A29,'Simone Grech'!$M$23:$M$43)</f>
        <v>0</v>
      </c>
      <c r="L29" s="83">
        <f>SUMIF('Camilleri N.'!$D$23:$D$43,A29,'Camilleri N.'!$M$23:$M$43)</f>
        <v>0</v>
      </c>
      <c r="M29" s="83">
        <f>SUMIF('J. Mifsud'!$D$23:$D$43,A29,'J. Mifsud'!$M$23:$M$43)</f>
        <v>0</v>
      </c>
      <c r="N29" s="83">
        <f>SUMIF('Clarke D.'!$D$23:$D$43,A29,'Clarke D.'!$M$23:$M$43)</f>
        <v>0</v>
      </c>
      <c r="O29" s="83">
        <f>SUMIF('Farrugia I.'!$D$23:$D$43,A29,'Farrugia I.'!$M$23:$M$43)</f>
        <v>0</v>
      </c>
      <c r="P29" s="83">
        <f>SUMIF('M. Vella'!$D$23:$D$43,A29,'M. Vella'!$M$23:$M$43)</f>
        <v>0</v>
      </c>
      <c r="Q29" s="83">
        <f>SUMIF('Stafrace Zammit C.'!$D$23:$D$43,A29,'Stafrace Zammit C.'!$M$23:$M$43)</f>
        <v>0</v>
      </c>
      <c r="R29" s="83">
        <f>SUMIF('Victor George Axiaq'!$D$23:$D$43,A29,'Victor George Axiaq'!$M$23:$M$43)</f>
        <v>0</v>
      </c>
      <c r="S29" s="83">
        <f>SUMIF('N. Bartolo'!$D$23:$D$43,A29,'N. Bartolo'!$M$23:$M$43)</f>
        <v>0</v>
      </c>
      <c r="T29" s="83">
        <f>SUMIF('Galea Sciberras N.'!$D$23:$D$43,A29,'Galea Sciberras N.'!$M$23:$M$43)</f>
        <v>0</v>
      </c>
      <c r="U29" s="83">
        <f>SUMIF('E. Mercieca'!$D$23:$D$43,A29,'E. Mercieca'!$M$23:$M$43)</f>
        <v>0</v>
      </c>
      <c r="V29" s="83">
        <f>SUMIF('Galea C.'!$D$23:$D$43,A29,'Galea C.'!$M$23:$M$43)</f>
        <v>0</v>
      </c>
      <c r="W29" s="83">
        <f>SUMIF('Frendo Dimech D.'!$D$23:$D$43,A29,'Frendo Dimech D.'!$M$23:$M$43)</f>
        <v>0</v>
      </c>
      <c r="X29" s="83">
        <f>SUMIF('Rachel Montebello'!$D$23:$D$43,A29,'Rachel Montebello'!$M$23:$M$43)</f>
        <v>0</v>
      </c>
      <c r="Y29" s="83">
        <f>SUMIF('Lara Lanfranco'!$D$23:$D$43,B29,'Lara Lanfranco'!$M$23:$M$43)</f>
        <v>0</v>
      </c>
      <c r="Z29" s="89">
        <f t="shared" si="0"/>
        <v>0</v>
      </c>
      <c r="AA29" s="90">
        <f>Z29/$Z$31</f>
        <v>0</v>
      </c>
      <c r="AB29" s="86">
        <f t="shared" si="3"/>
        <v>0</v>
      </c>
      <c r="AC29" s="87">
        <f t="shared" si="2"/>
        <v>0</v>
      </c>
    </row>
    <row r="30" spans="1:29" ht="15.75" customHeight="1" thickBot="1">
      <c r="A30" s="91" t="s">
        <v>130</v>
      </c>
      <c r="B30" s="61">
        <f>SUMIF('J. Demicoli'!$D$23:$D$43,A30,'J. Demicoli'!$M$23:$M$43)</f>
        <v>0</v>
      </c>
      <c r="C30" s="62">
        <f>SUMIF('Vella G.'!$D$23:$D$43,A30,'Vella G.'!$M$23:$M$43)</f>
        <v>0</v>
      </c>
      <c r="D30" s="62">
        <f>SUMIF('L. Caruana'!$D$23:$D$43,A30,'L. Caruana'!$M$23:$M$43)</f>
        <v>0</v>
      </c>
      <c r="E30" s="62">
        <f>SUMIF('Astrid-May Grima'!$D$23:$D$43,A30,'Astrid-May Grima'!$M$23:$M$43)</f>
        <v>0</v>
      </c>
      <c r="F30" s="62">
        <f>SUMIF('Farrugia Frendo C.'!$D$23:$D$43,A30,'Farrugia Frendo C.'!$M$23:$M$43)</f>
        <v>0</v>
      </c>
      <c r="G30" s="62">
        <f>SUMIF('Micallef Stafrace Y.'!$D$23:$D$43,A30,'Micallef Stafrace Y.'!$M$23:$M$43)</f>
        <v>0</v>
      </c>
      <c r="H30" s="62">
        <f>SUMIF('Demicoli A.'!$D$23:$D$43,A30,'Demicoli A.'!$M$23:$M$43)</f>
        <v>0</v>
      </c>
      <c r="I30" s="62">
        <f>SUMIF('Farrugia M.'!$D$23:$D$43,A30,'Farrugia M.'!$M$23:$M$43)</f>
        <v>0</v>
      </c>
      <c r="J30" s="62">
        <f>SUMIF('Nadine Lia'!$D$23:$D$43,A30,'Nadine Lia'!$M$23:$M$43)</f>
        <v>0</v>
      </c>
      <c r="K30" s="62">
        <f>SUMIF('Simone Grech'!$D$23:$D$43,A30,'Simone Grech'!$M$23:$M$43)</f>
        <v>0</v>
      </c>
      <c r="L30" s="62">
        <f>SUMIF('Camilleri N.'!$D$23:$D$43,A30,'Camilleri N.'!$M$23:$M$43)</f>
        <v>0</v>
      </c>
      <c r="M30" s="62">
        <f>SUMIF('J. Mifsud'!$D$23:$D$43,A30,'J. Mifsud'!$M$23:$M$43)</f>
        <v>0</v>
      </c>
      <c r="N30" s="62">
        <f>SUMIF('Clarke D.'!$D$23:$D$43,A30,'Clarke D.'!$M$23:$M$43)</f>
        <v>0</v>
      </c>
      <c r="O30" s="62">
        <f>SUMIF('Farrugia I.'!$D$23:$D$43,A30,'Farrugia I.'!$M$23:$M$43)</f>
        <v>0</v>
      </c>
      <c r="P30" s="62">
        <f>SUMIF('M. Vella'!$D$23:$D$43,A30,'M. Vella'!$M$23:$M$43)</f>
        <v>0</v>
      </c>
      <c r="Q30" s="62">
        <f>SUMIF('Stafrace Zammit C.'!$D$23:$D$43,A30,'Stafrace Zammit C.'!$M$23:$M$43)</f>
        <v>0</v>
      </c>
      <c r="R30" s="62">
        <f>SUMIF('Victor George Axiaq'!$D$23:$D$43,A30,'Victor George Axiaq'!$M$23:$M$43)</f>
        <v>0</v>
      </c>
      <c r="S30" s="62">
        <f>SUMIF('N. Bartolo'!$D$23:$D$43,A30,'N. Bartolo'!$M$23:$M$43)</f>
        <v>0</v>
      </c>
      <c r="T30" s="62">
        <f>SUMIF('Galea Sciberras N.'!$D$23:$D$43,A30,'Galea Sciberras N.'!$M$23:$M$43)</f>
        <v>0</v>
      </c>
      <c r="U30" s="62">
        <f>SUMIF('E. Mercieca'!$D$23:$D$43,A30,'E. Mercieca'!$M$23:$M$43)</f>
        <v>0</v>
      </c>
      <c r="V30" s="62">
        <f>SUMIF('Galea C.'!$D$23:$D$43,A30,'Galea C.'!$M$23:$M$43)</f>
        <v>0</v>
      </c>
      <c r="W30" s="62">
        <f>SUMIF('Frendo Dimech D.'!$D$23:$D$43,A30,'Frendo Dimech D.'!$M$23:$M$43)</f>
        <v>0</v>
      </c>
      <c r="X30" s="63">
        <f>SUMIF('Rachel Montebello'!$D$23:$D$43,A30,'Rachel Montebello'!$M$23:$M$43)</f>
        <v>0</v>
      </c>
      <c r="Y30" s="63">
        <f>SUMIF('Lara Lanfranco'!$D$23:$D$43,B30,'Lara Lanfranco'!$M$23:$M$43)</f>
        <v>0</v>
      </c>
      <c r="Z30" s="64">
        <f t="shared" si="0"/>
        <v>0</v>
      </c>
      <c r="AA30" s="85">
        <f>Z30/$Z$31</f>
        <v>0</v>
      </c>
      <c r="AB30" s="86">
        <f t="shared" si="3"/>
        <v>0</v>
      </c>
      <c r="AC30" s="87">
        <f t="shared" si="2"/>
        <v>0</v>
      </c>
    </row>
    <row r="31" spans="1:29" s="99" customFormat="1" ht="13.5" customHeight="1" thickBot="1">
      <c r="A31" s="92" t="s">
        <v>21</v>
      </c>
      <c r="B31" s="199">
        <f aca="true" t="shared" si="4" ref="B31:S31">SUM(B10:B30)</f>
        <v>13</v>
      </c>
      <c r="C31" s="200">
        <f t="shared" si="4"/>
        <v>8</v>
      </c>
      <c r="D31" s="200">
        <f t="shared" si="4"/>
        <v>0</v>
      </c>
      <c r="E31" s="200">
        <f t="shared" si="4"/>
        <v>4</v>
      </c>
      <c r="F31" s="200">
        <f t="shared" si="4"/>
        <v>26</v>
      </c>
      <c r="G31" s="200">
        <f t="shared" si="4"/>
        <v>7</v>
      </c>
      <c r="H31" s="200">
        <f t="shared" si="4"/>
        <v>0</v>
      </c>
      <c r="I31" s="200">
        <f t="shared" si="4"/>
        <v>2</v>
      </c>
      <c r="J31" s="200">
        <f t="shared" si="4"/>
        <v>19</v>
      </c>
      <c r="K31" s="200">
        <f t="shared" si="4"/>
        <v>59</v>
      </c>
      <c r="L31" s="200">
        <f t="shared" si="4"/>
        <v>0</v>
      </c>
      <c r="M31" s="200">
        <f t="shared" si="4"/>
        <v>10</v>
      </c>
      <c r="N31" s="200">
        <f t="shared" si="4"/>
        <v>15</v>
      </c>
      <c r="O31" s="200">
        <f t="shared" si="4"/>
        <v>4</v>
      </c>
      <c r="P31" s="200">
        <f t="shared" si="4"/>
        <v>7</v>
      </c>
      <c r="Q31" s="200">
        <f t="shared" si="4"/>
        <v>55</v>
      </c>
      <c r="R31" s="200">
        <f t="shared" si="4"/>
        <v>289</v>
      </c>
      <c r="S31" s="200">
        <f t="shared" si="4"/>
        <v>0</v>
      </c>
      <c r="T31" s="200">
        <f aca="true" t="shared" si="5" ref="T31:Z31">SUM(T10:T30)</f>
        <v>22</v>
      </c>
      <c r="U31" s="200">
        <f t="shared" si="5"/>
        <v>0</v>
      </c>
      <c r="V31" s="200">
        <f t="shared" si="5"/>
        <v>85</v>
      </c>
      <c r="W31" s="200">
        <f t="shared" si="5"/>
        <v>11</v>
      </c>
      <c r="X31" s="200">
        <f t="shared" si="5"/>
        <v>9</v>
      </c>
      <c r="Y31" s="200">
        <f t="shared" si="5"/>
        <v>0</v>
      </c>
      <c r="Z31" s="95">
        <f t="shared" si="5"/>
        <v>645</v>
      </c>
      <c r="AA31" s="96"/>
      <c r="AB31" s="97"/>
      <c r="AC31" s="98"/>
    </row>
    <row r="32" spans="2:29" ht="13.5" customHeight="1" thickBot="1">
      <c r="B32" s="100">
        <f>B31/Z31</f>
        <v>0.020155038759689922</v>
      </c>
      <c r="C32" s="101">
        <f>C31/Z31</f>
        <v>0.012403100775193798</v>
      </c>
      <c r="D32" s="101">
        <f>D31/Z31</f>
        <v>0</v>
      </c>
      <c r="E32" s="101">
        <f>E31/Z31</f>
        <v>0.006201550387596899</v>
      </c>
      <c r="F32" s="101">
        <f>F31/Z31</f>
        <v>0.040310077519379844</v>
      </c>
      <c r="G32" s="101">
        <f>G31/Z31</f>
        <v>0.010852713178294573</v>
      </c>
      <c r="H32" s="101">
        <f>H31/Z31</f>
        <v>0</v>
      </c>
      <c r="I32" s="101">
        <f>I31/Z31</f>
        <v>0.0031007751937984496</v>
      </c>
      <c r="J32" s="101">
        <f>J31/Z31</f>
        <v>0.02945736434108527</v>
      </c>
      <c r="K32" s="101">
        <f>K31/Z31</f>
        <v>0.09147286821705426</v>
      </c>
      <c r="L32" s="101">
        <f>L31/Z31</f>
        <v>0</v>
      </c>
      <c r="M32" s="101">
        <f>M31/Z31</f>
        <v>0.015503875968992248</v>
      </c>
      <c r="N32" s="101">
        <f>N31/Z31</f>
        <v>0.023255813953488372</v>
      </c>
      <c r="O32" s="101">
        <f>O31/Z31</f>
        <v>0.006201550387596899</v>
      </c>
      <c r="P32" s="101">
        <f>P31/Z31</f>
        <v>0.010852713178294573</v>
      </c>
      <c r="Q32" s="101">
        <f>Q31/Z31</f>
        <v>0.08527131782945736</v>
      </c>
      <c r="R32" s="101">
        <f>R31/Z31</f>
        <v>0.448062015503876</v>
      </c>
      <c r="S32" s="101">
        <f>S31/Z31</f>
        <v>0</v>
      </c>
      <c r="T32" s="101">
        <f>T31/Z31</f>
        <v>0.034108527131782945</v>
      </c>
      <c r="U32" s="101">
        <f>U31/Z31</f>
        <v>0</v>
      </c>
      <c r="V32" s="101">
        <f>V31/Z31</f>
        <v>0.13178294573643412</v>
      </c>
      <c r="W32" s="101">
        <f>W31/Z31</f>
        <v>0.017054263565891473</v>
      </c>
      <c r="X32" s="101">
        <f>X31/Z31</f>
        <v>0.013953488372093023</v>
      </c>
      <c r="Y32" s="102">
        <f>Y31/Z31</f>
        <v>0</v>
      </c>
      <c r="Z32" s="98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B12:AB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5">
      <selection activeCell="G27" sqref="G27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1" t="s">
        <v>16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186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2:22" ht="11.25" customHeight="1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2:22" ht="11.25" customHeight="1"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</row>
    <row r="8" ht="4.5" customHeight="1"/>
    <row r="9" spans="2:22" ht="11.25" customHeight="1" hidden="1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Lulju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4" t="s">
        <v>70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ht="6.75" customHeight="1" hidden="1"/>
    <row r="15" spans="2:22" ht="10.5" customHeight="1">
      <c r="B15" s="216" t="s">
        <v>60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184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206</v>
      </c>
      <c r="E27" s="16"/>
      <c r="F27" s="3"/>
      <c r="G27" s="16">
        <f>'[1]Kriminal (Appelli Superjuri)'!$S$27</f>
        <v>13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14</v>
      </c>
      <c r="T27" s="3"/>
      <c r="U27" s="17">
        <v>2</v>
      </c>
      <c r="V27" s="3"/>
      <c r="W27" s="18">
        <f>IF(ISNUMBER(S27),S27,0)-IF(ISNUMBER(U27),U27,0)</f>
        <v>12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13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14</v>
      </c>
      <c r="T45" s="18"/>
      <c r="U45" s="21">
        <f>SUM(U25:U43)</f>
        <v>2</v>
      </c>
      <c r="V45" s="18"/>
      <c r="W45" s="21">
        <f>SUM(W25:W43)</f>
        <v>12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10" t="s">
        <v>14</v>
      </c>
      <c r="D51" s="210"/>
      <c r="E51" s="210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5">
      <selection activeCell="G27" sqref="G27"/>
    </sheetView>
  </sheetViews>
  <sheetFormatPr defaultColWidth="9.140625" defaultRowHeight="12.75"/>
  <cols>
    <col min="1" max="1" width="3.57421875" style="1" customWidth="1"/>
    <col min="2" max="2" width="1.421875" style="1" customWidth="1"/>
    <col min="3" max="3" width="2.8515625" style="1" customWidth="1"/>
    <col min="4" max="5" width="10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57421875" style="1" customWidth="1"/>
    <col min="17" max="17" width="5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customWidth="1"/>
    <col min="22" max="22" width="1.57421875" style="1" customWidth="1"/>
    <col min="23" max="23" width="5.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 customHeight="1">
      <c r="B2" s="212" t="s">
        <v>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ht="6" customHeight="1"/>
    <row r="4" spans="2:22" ht="15.75" customHeight="1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2:22" ht="11.25" customHeigh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2:22" ht="11.25" customHeight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4.5" customHeight="1"/>
    <row r="9" spans="2:22" ht="11.25" customHeight="1" hidden="1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Lulju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4" t="s">
        <v>70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ht="6.75" customHeight="1" hidden="1"/>
    <row r="15" spans="2:22" ht="10.5" customHeight="1">
      <c r="B15" s="216" t="s">
        <v>60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171</v>
      </c>
      <c r="E27" s="16"/>
      <c r="F27" s="3"/>
      <c r="G27" s="16">
        <f>'[1]Kriminal (Appelli Inferjuri)'!$S$27</f>
        <v>357</v>
      </c>
      <c r="H27" s="3"/>
      <c r="I27" s="17">
        <v>24</v>
      </c>
      <c r="J27" s="3"/>
      <c r="K27" s="17"/>
      <c r="L27" s="3"/>
      <c r="M27" s="17">
        <v>13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368</v>
      </c>
      <c r="T27" s="3"/>
      <c r="U27" s="17"/>
      <c r="V27" s="3"/>
      <c r="W27" s="18">
        <f>IF(ISNUMBER(S27),S27,0)-IF(ISNUMBER(U27),U27,0)</f>
        <v>368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196</v>
      </c>
      <c r="E31" s="16"/>
      <c r="F31" s="3"/>
      <c r="G31" s="16">
        <f>'[1]Kriminal (Appelli Inferjuri)'!$S$31</f>
        <v>44</v>
      </c>
      <c r="H31" s="3"/>
      <c r="I31" s="17">
        <v>18</v>
      </c>
      <c r="J31" s="3"/>
      <c r="K31" s="17"/>
      <c r="L31" s="3"/>
      <c r="M31" s="17">
        <v>7</v>
      </c>
      <c r="N31" s="3"/>
      <c r="O31" s="17"/>
      <c r="P31" s="3"/>
      <c r="Q31" s="17"/>
      <c r="R31" s="3"/>
      <c r="S31" s="18">
        <f t="shared" si="0"/>
        <v>55</v>
      </c>
      <c r="T31" s="3"/>
      <c r="U31" s="17"/>
      <c r="V31" s="3"/>
      <c r="W31" s="18">
        <f>IF(ISNUMBER(S31),S31,0)-IF(ISNUMBER(U31),U31,0)</f>
        <v>55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203</v>
      </c>
      <c r="E33" s="16"/>
      <c r="F33" s="3"/>
      <c r="G33" s="16">
        <f>'[1]Kriminal (Appelli Inferjuri)'!$S$33</f>
        <v>135</v>
      </c>
      <c r="H33" s="3"/>
      <c r="I33" s="17">
        <v>20</v>
      </c>
      <c r="J33" s="3"/>
      <c r="K33" s="17"/>
      <c r="L33" s="3"/>
      <c r="M33" s="17">
        <v>4</v>
      </c>
      <c r="N33" s="3"/>
      <c r="O33" s="17"/>
      <c r="P33" s="3"/>
      <c r="Q33" s="17"/>
      <c r="R33" s="3"/>
      <c r="S33" s="18">
        <f t="shared" si="0"/>
        <v>151</v>
      </c>
      <c r="T33" s="3"/>
      <c r="U33" s="17"/>
      <c r="V33" s="3"/>
      <c r="W33" s="18">
        <f>IF(ISNUMBER(S33),S33,0)-IF(ISNUMBER(U33),U33,0)</f>
        <v>151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170</v>
      </c>
      <c r="E35" s="16"/>
      <c r="F35" s="3"/>
      <c r="G35" s="16">
        <f>'[1]Kriminal (Appelli Inferjuri)'!$S$35</f>
        <v>75</v>
      </c>
      <c r="H35" s="3"/>
      <c r="I35" s="17">
        <v>9</v>
      </c>
      <c r="J35" s="3"/>
      <c r="K35" s="17"/>
      <c r="L35" s="3"/>
      <c r="M35" s="17">
        <v>8</v>
      </c>
      <c r="N35" s="3"/>
      <c r="O35" s="17"/>
      <c r="P35" s="3"/>
      <c r="Q35" s="17"/>
      <c r="R35" s="3"/>
      <c r="S35" s="18">
        <f t="shared" si="0"/>
        <v>76</v>
      </c>
      <c r="T35" s="3"/>
      <c r="U35" s="17"/>
      <c r="V35" s="3"/>
      <c r="W35" s="18">
        <f>IF(ISNUMBER(S35),S35,0)-IF(ISNUMBER(U35),U35,0)</f>
        <v>76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182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208</v>
      </c>
      <c r="E43" s="16"/>
      <c r="F43" s="3"/>
      <c r="G43" s="17">
        <f>'[1]Kriminal (Appelli Inferjuri)'!$S$43</f>
        <v>7</v>
      </c>
      <c r="H43" s="3"/>
      <c r="I43" s="17">
        <v>1</v>
      </c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8</v>
      </c>
      <c r="T43" s="3"/>
      <c r="U43" s="17"/>
      <c r="V43" s="3"/>
      <c r="W43" s="18">
        <f>IF(ISNUMBER(S43),S43,0)-IF(ISNUMBER(U43),U43,0)</f>
        <v>8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635</v>
      </c>
      <c r="H45" s="18"/>
      <c r="I45" s="21">
        <f>SUM(I25:I43)</f>
        <v>72</v>
      </c>
      <c r="J45" s="18"/>
      <c r="K45" s="21">
        <f>SUM(K25:K43)</f>
        <v>0</v>
      </c>
      <c r="L45" s="18"/>
      <c r="M45" s="21">
        <f>SUM(M25:M43)</f>
        <v>32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675</v>
      </c>
      <c r="T45" s="18"/>
      <c r="U45" s="21">
        <f>SUM(U25:U43)</f>
        <v>0</v>
      </c>
      <c r="V45" s="18"/>
      <c r="W45" s="21">
        <f>SUM(W25:W43)</f>
        <v>675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10" t="s">
        <v>14</v>
      </c>
      <c r="D51" s="210"/>
      <c r="E51" s="210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32"/>
  <sheetViews>
    <sheetView showGridLines="0" tabSelected="1" zoomScale="80" zoomScaleNormal="80" zoomScalePageLayoutView="0" workbookViewId="0" topLeftCell="A1">
      <selection activeCell="I17" sqref="I17"/>
    </sheetView>
  </sheetViews>
  <sheetFormatPr defaultColWidth="9.140625" defaultRowHeight="12.75"/>
  <cols>
    <col min="1" max="1" width="18.57421875" style="49" customWidth="1"/>
    <col min="2" max="25" width="5.140625" style="49" customWidth="1"/>
    <col min="26" max="26" width="6.8515625" style="49" customWidth="1"/>
    <col min="27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5" t="s">
        <v>151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12.75" customHeight="1">
      <c r="A4" s="207" t="s">
        <v>55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s="52" customFormat="1" ht="15" customHeight="1">
      <c r="A5" s="208" t="s">
        <v>57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ht="15" customHeight="1">
      <c r="A6" s="209" t="str">
        <f>CONCATENATE(Kriminal!G6," ",Kriminal!H6)</f>
        <v>Statistika Ghal Lulju 2021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218</v>
      </c>
      <c r="E9" s="55" t="s">
        <v>193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204</v>
      </c>
      <c r="K9" s="55" t="s">
        <v>194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205</v>
      </c>
      <c r="S9" s="55" t="s">
        <v>219</v>
      </c>
      <c r="T9" s="55" t="s">
        <v>149</v>
      </c>
      <c r="U9" s="104" t="s">
        <v>220</v>
      </c>
      <c r="V9" s="107" t="s">
        <v>155</v>
      </c>
      <c r="W9" s="104" t="s">
        <v>174</v>
      </c>
      <c r="X9" s="104" t="s">
        <v>195</v>
      </c>
      <c r="Y9" s="104" t="s">
        <v>223</v>
      </c>
      <c r="Z9" s="56" t="s">
        <v>21</v>
      </c>
      <c r="AA9" s="57" t="s">
        <v>22</v>
      </c>
      <c r="AB9" s="58" t="s">
        <v>23</v>
      </c>
      <c r="AC9" s="59" t="s">
        <v>24</v>
      </c>
    </row>
    <row r="10" spans="1:29" ht="15.75" customHeight="1">
      <c r="A10" s="60" t="s">
        <v>32</v>
      </c>
      <c r="B10" s="61">
        <f>SUMIF('J. Demicoli'!$D$23:$D$43,A10,'J. Demicoli'!$S$23:$S$43)</f>
        <v>249</v>
      </c>
      <c r="C10" s="62">
        <f>SUMIF('Vella G.'!$D$23:$D$43,A10,'Vella G.'!$S$23:$S$43)</f>
        <v>0</v>
      </c>
      <c r="D10" s="62">
        <f>SUMIF('L. Caruana'!$D$23:$D$43,A10,'L. Caruana'!$S$23:$S$43)</f>
        <v>0</v>
      </c>
      <c r="E10" s="62">
        <f>SUMIF('Astrid-May Grima'!$D$23:$D$43,A10,'Astrid-May Grima'!$S$23:$S$43)</f>
        <v>0</v>
      </c>
      <c r="F10" s="62">
        <f>SUMIF('Farrugia Frendo C.'!$D$23:$D$43,A10,'Farrugia Frendo C.'!$S$23:$S$43)</f>
        <v>0</v>
      </c>
      <c r="G10" s="62">
        <f>SUMIF('Micallef Stafrace Y.'!$D$23:$D$43,A10,'Micallef Stafrace Y.'!$S$23:$S$43)</f>
        <v>0</v>
      </c>
      <c r="H10" s="62">
        <f>SUMIF('Demicoli A.'!$D$23:$D$43,A10,'Demicoli A.'!$S$23:$S$43)</f>
        <v>0</v>
      </c>
      <c r="I10" s="62">
        <f>SUMIF('Farrugia M.'!$D$23:$D$43,A10,'Farrugia M.'!$S$23:$S$43)</f>
        <v>2</v>
      </c>
      <c r="J10" s="62">
        <f>SUMIF('Nadine Lia'!$D$23:$D$43,A10,'Nadine Lia'!$S$23:$S$43)</f>
        <v>1</v>
      </c>
      <c r="K10" s="62">
        <f>SUMIF('Simone Grech'!$D$23:$D$43,A10,'Simone Grech'!$S$23:$S$43)</f>
        <v>11</v>
      </c>
      <c r="L10" s="62">
        <f>SUMIF('Camilleri N.'!$D$23:$D$43,A10,'Camilleri N.'!$S$23:$S$43)</f>
        <v>0</v>
      </c>
      <c r="M10" s="62">
        <f>SUMIF('J. Mifsud'!$D$23:$D$43,A10,'J. Mifsud'!$S$23:$S$43)</f>
        <v>0</v>
      </c>
      <c r="N10" s="62">
        <f>SUMIF('Clarke D.'!$D$23:$D$43,A10,'Clarke D.'!$S$23:$S$43)</f>
        <v>126</v>
      </c>
      <c r="O10" s="62">
        <f>SUMIF('Farrugia I.'!$D$23:$D$43,A10,'Farrugia I.'!$S$23:$S$43)</f>
        <v>0</v>
      </c>
      <c r="P10" s="62">
        <f>SUMIF('M. Vella'!$D$23:$D$43,A10,'M. Vella'!$S$23:$S$43)</f>
        <v>8</v>
      </c>
      <c r="Q10" s="62">
        <f>SUMIF('Stafrace Zammit C.'!$D$23:$D$43,A10,'Stafrace Zammit C.'!$S$23:$S$43)</f>
        <v>0</v>
      </c>
      <c r="R10" s="62">
        <f>SUMIF('Victor George Axiaq'!$D$23:$D$43,A10,'Victor George Axiaq'!$S$23:$S$43)</f>
        <v>7</v>
      </c>
      <c r="S10" s="62">
        <f>SUMIF('N. Bartolo'!$D$23:$D$43,A10,'N. Bartolo'!$S$23:$S$43)</f>
        <v>0</v>
      </c>
      <c r="T10" s="62">
        <f>SUMIF('Galea Sciberras N.'!$D$23:$D$43,A10,'Galea Sciberras N.'!$S$23:$S$43)</f>
        <v>740</v>
      </c>
      <c r="U10" s="62">
        <f>SUMIF('E. Mercieca'!$D$23:$D$43,A10,'E. Mercieca'!$S$23:$S$43)</f>
        <v>0</v>
      </c>
      <c r="V10" s="62">
        <f>SUMIF('Galea C.'!$D$23:$D$43,A10,'Galea C.'!$S$23:$S$43)</f>
        <v>2</v>
      </c>
      <c r="W10" s="62">
        <f>SUMIF('Frendo Dimech D.'!$D$23:$D$43,A10,'Frendo Dimech D.'!$S$23:$S$43)</f>
        <v>0</v>
      </c>
      <c r="X10" s="63">
        <f>SUMIF('Rachel Montebello'!$D$23:$D$43,A10,'Rachel Montebello'!$S$23:$S$43)</f>
        <v>0</v>
      </c>
      <c r="Y10" s="63">
        <f>SUMIF('Lara Lanfranco'!$D$23:$D$43,A10,'Lara Lanfranco'!$S$23:$S$43)</f>
        <v>0</v>
      </c>
      <c r="Z10" s="64">
        <f aca="true" t="shared" si="0" ref="Z10:Z30">SUM(B10:X10)</f>
        <v>1146</v>
      </c>
      <c r="AA10" s="65">
        <f aca="true" t="shared" si="1" ref="AA10:AA26">Z10/$Z$31</f>
        <v>0.06785079928952042</v>
      </c>
      <c r="AB10" s="66"/>
      <c r="AC10" s="67"/>
    </row>
    <row r="11" spans="1:29" ht="15.75" customHeight="1">
      <c r="A11" s="68" t="s">
        <v>33</v>
      </c>
      <c r="B11" s="69">
        <f>SUMIF('J. Demicoli'!$D$23:$D$43,A11,'J. Demicoli'!$S$23:$S$43)</f>
        <v>48</v>
      </c>
      <c r="C11" s="63">
        <f>SUMIF('Vella G.'!$D$23:$D$43,A11,'Vella G.'!$S$23:$S$43)</f>
        <v>60</v>
      </c>
      <c r="D11" s="63">
        <f>SUMIF('L. Caruana'!$D$23:$D$43,A11,'L. Caruana'!$S$23:$S$43)</f>
        <v>0</v>
      </c>
      <c r="E11" s="63">
        <f>SUMIF('Astrid-May Grima'!$D$23:$D$43,A11,'Astrid-May Grima'!$S$23:$S$43)</f>
        <v>159</v>
      </c>
      <c r="F11" s="63">
        <f>SUMIF('Farrugia Frendo C.'!$D$23:$D$43,A11,'Farrugia Frendo C.'!$S$23:$S$43)</f>
        <v>189</v>
      </c>
      <c r="G11" s="63">
        <f>SUMIF('Micallef Stafrace Y.'!$D$23:$D$43,A11,'Micallef Stafrace Y.'!$S$23:$S$43)</f>
        <v>88</v>
      </c>
      <c r="H11" s="63">
        <f>SUMIF('Demicoli A.'!$D$23:$D$43,A11,'Demicoli A.'!$S$23:$S$43)</f>
        <v>162</v>
      </c>
      <c r="I11" s="63">
        <f>SUMIF('Farrugia M.'!$D$23:$D$43,A11,'Farrugia M.'!$S$23:$S$43)</f>
        <v>191</v>
      </c>
      <c r="J11" s="63">
        <f>SUMIF('Nadine Lia'!$D$23:$D$43,A11,'Nadine Lia'!$S$23:$S$43)</f>
        <v>150</v>
      </c>
      <c r="K11" s="63">
        <f>SUMIF('Simone Grech'!$D$23:$D$43,A11,'Simone Grech'!$S$23:$S$43)</f>
        <v>32</v>
      </c>
      <c r="L11" s="63">
        <f>SUMIF('Camilleri N.'!$D$23:$D$43,A11,'Camilleri N.'!$S$23:$S$43)</f>
        <v>257</v>
      </c>
      <c r="M11" s="63">
        <f>SUMIF('J. Mifsud'!$D$23:$D$43,A11,'J. Mifsud'!$S$23:$S$43)</f>
        <v>67</v>
      </c>
      <c r="N11" s="63">
        <f>SUMIF('Clarke D.'!$D$23:$D$43,A11,'Clarke D.'!$S$23:$S$43)</f>
        <v>117</v>
      </c>
      <c r="O11" s="63">
        <f>SUMIF('Farrugia I.'!$D$23:$D$43,A11,'Farrugia I.'!$S$23:$S$43)</f>
        <v>146</v>
      </c>
      <c r="P11" s="63">
        <f>SUMIF('M. Vella'!$D$23:$D$43,A11,'M. Vella'!$S$23:$S$43)</f>
        <v>137</v>
      </c>
      <c r="Q11" s="63">
        <f>SUMIF('Stafrace Zammit C.'!$D$23:$D$43,A11,'Stafrace Zammit C.'!$S$23:$S$43)</f>
        <v>356</v>
      </c>
      <c r="R11" s="63">
        <f>SUMIF('Victor George Axiaq'!$D$23:$D$43,A11,'Victor George Axiaq'!$S$23:$S$43)</f>
        <v>2</v>
      </c>
      <c r="S11" s="63">
        <f>SUMIF('N. Bartolo'!$D$23:$D$43,A11,'N. Bartolo'!$S$23:$S$43)</f>
        <v>0</v>
      </c>
      <c r="T11" s="63">
        <f>SUMIF('Galea Sciberras N.'!$D$23:$D$43,A11,'Galea Sciberras N.'!$S$23:$S$43)</f>
        <v>50</v>
      </c>
      <c r="U11" s="63">
        <f>SUMIF('E. Mercieca'!$D$23:$D$43,A11,'E. Mercieca'!$S$23:$S$43)</f>
        <v>0</v>
      </c>
      <c r="V11" s="63">
        <f>SUMIF('Galea C.'!$D$23:$D$43,A11,'Galea C.'!$S$23:$S$43)</f>
        <v>6</v>
      </c>
      <c r="W11" s="63">
        <f>SUMIF('Frendo Dimech D.'!$D$23:$D$43,A11,'Frendo Dimech D.'!$S$23:$S$43)</f>
        <v>72</v>
      </c>
      <c r="X11" s="63">
        <f>SUMIF('Rachel Montebello'!$D$23:$D$43,A11,'Rachel Montebello'!$S$23:$S$43)</f>
        <v>189</v>
      </c>
      <c r="Y11" s="63">
        <f>SUMIF('Lara Lanfranco'!$D$23:$D$43,A11,'Lara Lanfranco'!$S$23:$S$43)</f>
        <v>0</v>
      </c>
      <c r="Z11" s="70">
        <f t="shared" si="0"/>
        <v>2478</v>
      </c>
      <c r="AA11" s="71">
        <f t="shared" si="1"/>
        <v>0.1467140319715808</v>
      </c>
      <c r="AB11" s="72"/>
      <c r="AC11" s="73"/>
    </row>
    <row r="12" spans="1:29" ht="15.75" customHeight="1">
      <c r="A12" s="74" t="s">
        <v>19</v>
      </c>
      <c r="B12" s="75">
        <f>SUMIF('J. Demicoli'!$D$23:$D$43,A12,'J. Demicoli'!$S$23:$S$43)</f>
        <v>49</v>
      </c>
      <c r="C12" s="76">
        <f>SUMIF('Vella G.'!$D$23:$D$43,A12,'Vella G.'!$S$23:$S$43)</f>
        <v>166</v>
      </c>
      <c r="D12" s="76">
        <f>SUMIF('L. Caruana'!$D$23:$D$43,A12,'L. Caruana'!$S$23:$S$43)</f>
        <v>0</v>
      </c>
      <c r="E12" s="76">
        <f>SUMIF('Astrid-May Grima'!$D$23:$D$43,A12,'Astrid-May Grima'!$S$23:$S$43)</f>
        <v>118</v>
      </c>
      <c r="F12" s="76">
        <f>SUMIF('Farrugia Frendo C.'!$D$23:$D$43,A12,'Farrugia Frendo C.'!$S$23:$S$43)</f>
        <v>32</v>
      </c>
      <c r="G12" s="76">
        <f>SUMIF('Micallef Stafrace Y.'!$D$23:$D$43,A12,'Micallef Stafrace Y.'!$S$23:$S$43)</f>
        <v>26</v>
      </c>
      <c r="H12" s="76">
        <f>SUMIF('Demicoli A.'!$D$23:$D$43,A12,'Demicoli A.'!$S$23:$S$43)</f>
        <v>63</v>
      </c>
      <c r="I12" s="76">
        <f>SUMIF('Farrugia M.'!$D$23:$D$43,A12,'Farrugia M.'!$S$23:$S$43)</f>
        <v>47</v>
      </c>
      <c r="J12" s="76">
        <f>SUMIF('Nadine Lia'!$D$23:$D$43,A12,'Nadine Lia'!$S$23:$S$43)</f>
        <v>65</v>
      </c>
      <c r="K12" s="76">
        <f>SUMIF('Simone Grech'!$D$23:$D$43,A12,'Simone Grech'!$S$23:$S$43)</f>
        <v>0</v>
      </c>
      <c r="L12" s="76">
        <f>SUMIF('Camilleri N.'!$D$23:$D$43,A12,'Camilleri N.'!$S$23:$S$43)</f>
        <v>9</v>
      </c>
      <c r="M12" s="76">
        <f>SUMIF('J. Mifsud'!$D$23:$D$43,A12,'J. Mifsud'!$S$23:$S$43)</f>
        <v>14</v>
      </c>
      <c r="N12" s="76">
        <f>SUMIF('Clarke D.'!$D$23:$D$43,A12,'Clarke D.'!$S$23:$S$43)</f>
        <v>119</v>
      </c>
      <c r="O12" s="76">
        <f>SUMIF('Farrugia I.'!$D$23:$D$43,A12,'Farrugia I.'!$S$23:$S$43)</f>
        <v>131</v>
      </c>
      <c r="P12" s="76">
        <f>SUMIF('M. Vella'!$D$23:$D$43,A12,'M. Vella'!$S$23:$S$43)</f>
        <v>81</v>
      </c>
      <c r="Q12" s="76">
        <f>SUMIF('Stafrace Zammit C.'!$D$23:$D$43,A12,'Stafrace Zammit C.'!$S$23:$S$43)</f>
        <v>83</v>
      </c>
      <c r="R12" s="76">
        <f>SUMIF('Victor George Axiaq'!$D$23:$D$43,A12,'Victor George Axiaq'!$S$23:$S$43)</f>
        <v>94</v>
      </c>
      <c r="S12" s="76">
        <f>SUMIF('N. Bartolo'!$D$23:$D$43,A12,'N. Bartolo'!$S$23:$S$43)</f>
        <v>0</v>
      </c>
      <c r="T12" s="76">
        <f>SUMIF('Galea Sciberras N.'!$D$23:$D$43,A12,'Galea Sciberras N.'!$S$23:$S$43)</f>
        <v>96</v>
      </c>
      <c r="U12" s="76">
        <f>SUMIF('E. Mercieca'!$D$23:$D$43,A12,'E. Mercieca'!$S$23:$S$43)</f>
        <v>0</v>
      </c>
      <c r="V12" s="76">
        <f>SUMIF('Galea C.'!$D$23:$D$43,A12,'Galea C.'!$S$23:$S$43)</f>
        <v>21</v>
      </c>
      <c r="W12" s="76">
        <f>SUMIF('Frendo Dimech D.'!$D$23:$D$43,A12,'Frendo Dimech D.'!$S$23:$S$43)</f>
        <v>9</v>
      </c>
      <c r="X12" s="76">
        <f>SUMIF('Rachel Montebello'!$D$23:$D$43,A12,'Rachel Montebello'!$S$23:$S$43)</f>
        <v>53</v>
      </c>
      <c r="Y12" s="77">
        <f>SUMIF('Lara Lanfranco'!$D$23:$D$43,A12,'Lara Lanfranco'!$S$23:$S$43)</f>
        <v>0</v>
      </c>
      <c r="Z12" s="78">
        <f t="shared" si="0"/>
        <v>1276</v>
      </c>
      <c r="AA12" s="79">
        <f t="shared" si="1"/>
        <v>0.07554766133806987</v>
      </c>
      <c r="AB12" s="80">
        <f>SUM(Z10:Z12)</f>
        <v>4900</v>
      </c>
      <c r="AC12" s="81">
        <f>AB12/$Z$31</f>
        <v>0.2901124925991711</v>
      </c>
    </row>
    <row r="13" spans="1:29" ht="15.75" customHeight="1">
      <c r="A13" s="60" t="s">
        <v>8</v>
      </c>
      <c r="B13" s="61">
        <f>SUMIF('J. Demicoli'!$D$23:$D$43,A13,'J. Demicoli'!$S$23:$S$43)</f>
        <v>0</v>
      </c>
      <c r="C13" s="62">
        <f>SUMIF('Vella G.'!$D$23:$D$43,A13,'Vella G.'!$S$23:$S$43)</f>
        <v>0</v>
      </c>
      <c r="D13" s="62">
        <f>SUMIF('L. Caruana'!$D$23:$D$43,A13,'L. Caruana'!$S$23:$S$43)</f>
        <v>0</v>
      </c>
      <c r="E13" s="62">
        <f>SUMIF('Astrid-May Grima'!$D$23:$D$43,A13,'Astrid-May Grima'!$S$23:$S$43)</f>
        <v>0</v>
      </c>
      <c r="F13" s="62">
        <f>SUMIF('Farrugia Frendo C.'!$D$23:$D$43,A13,'Farrugia Frendo C.'!$S$23:$S$43)</f>
        <v>0</v>
      </c>
      <c r="G13" s="62">
        <f>SUMIF('Micallef Stafrace Y.'!$D$23:$D$43,A13,'Micallef Stafrace Y.'!$S$23:$S$43)</f>
        <v>0</v>
      </c>
      <c r="H13" s="62">
        <f>SUMIF('Demicoli A.'!$D$23:$D$43,A13,'Demicoli A.'!$S$23:$S$43)</f>
        <v>0</v>
      </c>
      <c r="I13" s="62">
        <f>SUMIF('Farrugia M.'!$D$23:$D$43,A13,'Farrugia M.'!$S$23:$S$43)</f>
        <v>0</v>
      </c>
      <c r="J13" s="62">
        <f>SUMIF('Nadine Lia'!$D$23:$D$43,A13,'Nadine Lia'!$S$23:$S$43)</f>
        <v>0</v>
      </c>
      <c r="K13" s="62">
        <f>SUMIF('Simone Grech'!$D$23:$D$43,A13,'Simone Grech'!$S$23:$S$43)</f>
        <v>0</v>
      </c>
      <c r="L13" s="62">
        <f>SUMIF('Camilleri N.'!$D$23:$D$43,A13,'Camilleri N.'!$S$23:$S$43)</f>
        <v>0</v>
      </c>
      <c r="M13" s="62">
        <f>SUMIF('J. Mifsud'!$D$23:$D$43,A13,'J. Mifsud'!$S$23:$S$43)</f>
        <v>0</v>
      </c>
      <c r="N13" s="62">
        <f>SUMIF('Clarke D.'!$D$23:$D$43,A13,'Clarke D.'!$S$23:$S$43)</f>
        <v>0</v>
      </c>
      <c r="O13" s="62">
        <f>SUMIF('Farrugia I.'!$D$23:$D$43,A13,'Farrugia I.'!$S$23:$S$43)</f>
        <v>42</v>
      </c>
      <c r="P13" s="62">
        <f>SUMIF('M. Vella'!$D$23:$D$43,A13,'M. Vella'!$S$23:$S$43)</f>
        <v>0</v>
      </c>
      <c r="Q13" s="62">
        <f>SUMIF('Stafrace Zammit C.'!$D$23:$D$43,A13,'Stafrace Zammit C.'!$S$23:$S$43)</f>
        <v>0</v>
      </c>
      <c r="R13" s="62">
        <f>SUMIF('Victor George Axiaq'!$D$23:$D$43,A13,'Victor George Axiaq'!$S$23:$S$43)</f>
        <v>0</v>
      </c>
      <c r="S13" s="62">
        <f>SUMIF('N. Bartolo'!$D$23:$D$43,A13,'N. Bartolo'!$S$23:$S$43)</f>
        <v>0</v>
      </c>
      <c r="T13" s="62">
        <f>SUMIF('Galea Sciberras N.'!$D$23:$D$43,A13,'Galea Sciberras N.'!$S$23:$S$43)</f>
        <v>0</v>
      </c>
      <c r="U13" s="62">
        <f>SUMIF('E. Mercieca'!$D$23:$D$43,A13,'E. Mercieca'!$S$23:$S$43)</f>
        <v>0</v>
      </c>
      <c r="V13" s="62">
        <f>SUMIF('Galea C.'!$D$23:$D$43,A13,'Galea C.'!$S$23:$S$43)</f>
        <v>0</v>
      </c>
      <c r="W13" s="62">
        <f>SUMIF('Frendo Dimech D.'!$D$23:$D$43,A13,'Frendo Dimech D.'!$S$23:$S$43)</f>
        <v>5</v>
      </c>
      <c r="X13" s="63">
        <f>SUMIF('Rachel Montebello'!$D$23:$D$43,A13,'Rachel Montebello'!$S$23:$S$43)</f>
        <v>0</v>
      </c>
      <c r="Y13" s="63">
        <f>SUMIF('Lara Lanfranco'!$D$23:$D$43,A13,'Lara Lanfranco'!$S$23:$S$43)</f>
        <v>0</v>
      </c>
      <c r="Z13" s="64">
        <f t="shared" si="0"/>
        <v>47</v>
      </c>
      <c r="AA13" s="65">
        <f t="shared" si="1"/>
        <v>0.002782711663706335</v>
      </c>
      <c r="AB13" s="66"/>
      <c r="AC13" s="67"/>
    </row>
    <row r="14" spans="1:29" ht="15.75" customHeight="1">
      <c r="A14" s="68" t="s">
        <v>69</v>
      </c>
      <c r="B14" s="69">
        <f>SUMIF('J. Demicoli'!$D$23:$D$43,A14,'J. Demicoli'!$S$23:$S$43)</f>
        <v>0</v>
      </c>
      <c r="C14" s="63">
        <f>SUMIF('Vella G.'!$D$23:$D$43,A14,'Vella G.'!$S$23:$S$43)</f>
        <v>0</v>
      </c>
      <c r="D14" s="63">
        <f>SUMIF('L. Caruana'!$D$23:$D$43,A14,'L. Caruana'!$S$23:$S$43)</f>
        <v>0</v>
      </c>
      <c r="E14" s="63">
        <f>SUMIF('Astrid-May Grima'!$D$23:$D$43,A14,'Astrid-May Grima'!$S$23:$S$43)</f>
        <v>0</v>
      </c>
      <c r="F14" s="63">
        <f>SUMIF('Farrugia Frendo C.'!$D$23:$D$43,A14,'Farrugia Frendo C.'!$S$23:$S$43)</f>
        <v>0</v>
      </c>
      <c r="G14" s="63">
        <f>SUMIF('Micallef Stafrace Y.'!$D$23:$D$43,A14,'Micallef Stafrace Y.'!$S$23:$S$43)</f>
        <v>0</v>
      </c>
      <c r="H14" s="63">
        <f>SUMIF('Demicoli A.'!$D$23:$D$43,A14,'Demicoli A.'!$S$23:$S$43)</f>
        <v>0</v>
      </c>
      <c r="I14" s="63">
        <f>SUMIF('Farrugia M.'!$D$23:$D$43,A14,'Farrugia M.'!$S$23:$S$43)</f>
        <v>0</v>
      </c>
      <c r="J14" s="63">
        <f>SUMIF('Nadine Lia'!$D$23:$D$43,A14,'Nadine Lia'!$S$23:$S$43)</f>
        <v>0</v>
      </c>
      <c r="K14" s="63">
        <f>SUMIF('Simone Grech'!$D$23:$D$43,A14,'Simone Grech'!$S$23:$S$43)</f>
        <v>0</v>
      </c>
      <c r="L14" s="63">
        <f>SUMIF('Camilleri N.'!$D$23:$D$43,A14,'Camilleri N.'!$S$23:$S$43)</f>
        <v>0</v>
      </c>
      <c r="M14" s="63">
        <f>SUMIF('J. Mifsud'!$D$23:$D$43,A14,'J. Mifsud'!$S$23:$S$43)</f>
        <v>0</v>
      </c>
      <c r="N14" s="63">
        <f>SUMIF('Clarke D.'!$D$23:$D$43,A14,'Clarke D.'!$S$23:$S$43)</f>
        <v>0</v>
      </c>
      <c r="O14" s="63">
        <f>SUMIF('Farrugia I.'!$D$23:$D$43,A14,'Farrugia I.'!$S$23:$S$43)</f>
        <v>0</v>
      </c>
      <c r="P14" s="63">
        <f>SUMIF('M. Vella'!$D$23:$D$43,A14,'M. Vella'!$S$23:$S$43)</f>
        <v>0</v>
      </c>
      <c r="Q14" s="63">
        <f>SUMIF('Stafrace Zammit C.'!$D$23:$D$43,A14,'Stafrace Zammit C.'!$S$23:$S$43)</f>
        <v>0</v>
      </c>
      <c r="R14" s="63">
        <f>SUMIF('Victor George Axiaq'!$D$23:$D$43,A14,'Victor George Axiaq'!$S$23:$S$43)</f>
        <v>0</v>
      </c>
      <c r="S14" s="63">
        <f>SUMIF('N. Bartolo'!$D$23:$D$43,A14,'N. Bartolo'!$S$23:$S$43)</f>
        <v>0</v>
      </c>
      <c r="T14" s="63">
        <f>SUMIF('Galea Sciberras N.'!$D$23:$D$43,A14,'Galea Sciberras N.'!$S$23:$S$43)</f>
        <v>0</v>
      </c>
      <c r="U14" s="63">
        <f>SUMIF('E. Mercieca'!$D$23:$D$43,A14,'E. Mercieca'!$S$23:$S$43)</f>
        <v>0</v>
      </c>
      <c r="V14" s="63">
        <f>SUMIF('Galea C.'!$D$23:$D$43,A14,'Galea C.'!$S$23:$S$43)</f>
        <v>0</v>
      </c>
      <c r="W14" s="63">
        <f>SUMIF('Frendo Dimech D.'!$D$23:$D$43,A14,'Frendo Dimech D.'!$S$23:$S$43)</f>
        <v>0</v>
      </c>
      <c r="X14" s="63">
        <f>SUMIF('Rachel Montebello'!$D$23:$D$43,A14,'Rachel Montebello'!$S$23:$S$43)</f>
        <v>19</v>
      </c>
      <c r="Y14" s="63">
        <f>SUMIF('Lara Lanfranco'!$D$23:$D$43,A14,'Lara Lanfranco'!$S$23:$S$43)</f>
        <v>0</v>
      </c>
      <c r="Z14" s="70">
        <f t="shared" si="0"/>
        <v>19</v>
      </c>
      <c r="AA14" s="71">
        <f t="shared" si="1"/>
        <v>0.0011249259917110717</v>
      </c>
      <c r="AB14" s="72"/>
      <c r="AC14" s="73"/>
    </row>
    <row r="15" spans="1:29" ht="15.75" customHeight="1">
      <c r="A15" s="74" t="s">
        <v>34</v>
      </c>
      <c r="B15" s="75">
        <f>SUMIF('J. Demicoli'!$D$23:$D$43,A15,'J. Demicoli'!$S$23:$S$43)</f>
        <v>0</v>
      </c>
      <c r="C15" s="76">
        <f>SUMIF('Vella G.'!$D$23:$D$43,A15,'Vella G.'!$S$23:$S$43)</f>
        <v>0</v>
      </c>
      <c r="D15" s="76">
        <f>SUMIF('L. Caruana'!$D$23:$D$43,A15,'L. Caruana'!$S$23:$S$43)</f>
        <v>0</v>
      </c>
      <c r="E15" s="76">
        <f>SUMIF('Astrid-May Grima'!$D$23:$D$43,A15,'Astrid-May Grima'!$S$23:$S$43)</f>
        <v>0</v>
      </c>
      <c r="F15" s="76">
        <f>SUMIF('Farrugia Frendo C.'!$D$23:$D$43,A15,'Farrugia Frendo C.'!$S$23:$S$43)</f>
        <v>0</v>
      </c>
      <c r="G15" s="76">
        <f>SUMIF('Micallef Stafrace Y.'!$D$23:$D$43,A15,'Micallef Stafrace Y.'!$S$23:$S$43)</f>
        <v>1316</v>
      </c>
      <c r="H15" s="76">
        <f>SUMIF('Demicoli A.'!$D$23:$D$43,A15,'Demicoli A.'!$S$23:$S$43)</f>
        <v>0</v>
      </c>
      <c r="I15" s="76">
        <f>SUMIF('Farrugia M.'!$D$23:$D$43,A15,'Farrugia M.'!$S$23:$S$43)</f>
        <v>0</v>
      </c>
      <c r="J15" s="76">
        <f>SUMIF('Nadine Lia'!$D$23:$D$43,A15,'Nadine Lia'!$S$23:$S$43)</f>
        <v>0</v>
      </c>
      <c r="K15" s="76">
        <f>SUMIF('Simone Grech'!$D$23:$D$43,A15,'Simone Grech'!$S$23:$S$43)</f>
        <v>0</v>
      </c>
      <c r="L15" s="76">
        <f>SUMIF('Camilleri N.'!$D$23:$D$43,A15,'Camilleri N.'!$S$23:$S$43)</f>
        <v>0</v>
      </c>
      <c r="M15" s="76">
        <f>SUMIF('J. Mifsud'!$D$23:$D$43,A15,'J. Mifsud'!$S$23:$S$43)</f>
        <v>0</v>
      </c>
      <c r="N15" s="76">
        <f>SUMIF('Clarke D.'!$D$23:$D$43,A15,'Clarke D.'!$S$23:$S$43)</f>
        <v>40</v>
      </c>
      <c r="O15" s="76">
        <f>SUMIF('Farrugia I.'!$D$23:$D$43,A15,'Farrugia I.'!$S$23:$S$43)</f>
        <v>0</v>
      </c>
      <c r="P15" s="76">
        <f>SUMIF('M. Vella'!$D$23:$D$43,A15,'M. Vella'!$S$23:$S$43)</f>
        <v>0</v>
      </c>
      <c r="Q15" s="76">
        <f>SUMIF('Stafrace Zammit C.'!$D$23:$D$43,A15,'Stafrace Zammit C.'!$S$23:$S$43)</f>
        <v>0</v>
      </c>
      <c r="R15" s="76">
        <f>SUMIF('Victor George Axiaq'!$D$23:$D$43,A15,'Victor George Axiaq'!$S$23:$S$43)</f>
        <v>0</v>
      </c>
      <c r="S15" s="76">
        <f>SUMIF('N. Bartolo'!$D$23:$D$43,A15,'N. Bartolo'!$S$23:$S$43)</f>
        <v>0</v>
      </c>
      <c r="T15" s="76">
        <f>SUMIF('Galea Sciberras N.'!$D$23:$D$43,A15,'Galea Sciberras N.'!$S$23:$S$43)</f>
        <v>0</v>
      </c>
      <c r="U15" s="76">
        <f>SUMIF('E. Mercieca'!$D$23:$D$43,A15,'E. Mercieca'!$S$23:$S$43)</f>
        <v>0</v>
      </c>
      <c r="V15" s="76">
        <f>SUMIF('Galea C.'!$D$23:$D$43,A15,'Galea C.'!$S$23:$S$43)</f>
        <v>0</v>
      </c>
      <c r="W15" s="76">
        <f>SUMIF('Frendo Dimech D.'!$D$23:$D$43,A15,'Frendo Dimech D.'!$S$23:$S$43)</f>
        <v>0</v>
      </c>
      <c r="X15" s="76">
        <f>SUMIF('Rachel Montebello'!$D$23:$D$43,A15,'Rachel Montebello'!$S$23:$S$43)</f>
        <v>0</v>
      </c>
      <c r="Y15" s="77">
        <f>SUMIF('Lara Lanfranco'!$D$23:$D$43,A15,'Lara Lanfranco'!$S$23:$S$43)</f>
        <v>0</v>
      </c>
      <c r="Z15" s="78">
        <f t="shared" si="0"/>
        <v>1356</v>
      </c>
      <c r="AA15" s="79">
        <f t="shared" si="1"/>
        <v>0.0802841918294849</v>
      </c>
      <c r="AB15" s="80">
        <f>SUM(Z13:Z15)</f>
        <v>1422</v>
      </c>
      <c r="AC15" s="81">
        <f>AB15/$Z$31</f>
        <v>0.08419182948490231</v>
      </c>
    </row>
    <row r="16" spans="1:29" ht="15.75" customHeight="1">
      <c r="A16" s="60" t="s">
        <v>9</v>
      </c>
      <c r="B16" s="61">
        <f>SUMIF('J. Demicoli'!$D$23:$D$43,A16,'J. Demicoli'!$S$23:$S$43)</f>
        <v>0</v>
      </c>
      <c r="C16" s="62">
        <f>SUMIF('Vella G.'!$D$23:$D$43,A16,'Vella G.'!$S$23:$S$43)</f>
        <v>0</v>
      </c>
      <c r="D16" s="62">
        <f>SUMIF('L. Caruana'!$D$23:$D$43,A16,'L. Caruana'!$S$23:$S$43)</f>
        <v>0</v>
      </c>
      <c r="E16" s="62">
        <f>SUMIF('Astrid-May Grima'!$D$23:$D$43,A16,'Astrid-May Grima'!$S$23:$S$43)</f>
        <v>0</v>
      </c>
      <c r="F16" s="62">
        <f>SUMIF('Farrugia Frendo C.'!$D$23:$D$43,A16,'Farrugia Frendo C.'!$S$23:$S$43)</f>
        <v>0</v>
      </c>
      <c r="G16" s="62">
        <f>SUMIF('Micallef Stafrace Y.'!$D$23:$D$43,A16,'Micallef Stafrace Y.'!$S$23:$S$43)</f>
        <v>0</v>
      </c>
      <c r="H16" s="62">
        <f>SUMIF('Demicoli A.'!$D$23:$D$43,A16,'Demicoli A.'!$S$23:$S$43)</f>
        <v>0</v>
      </c>
      <c r="I16" s="62">
        <f>SUMIF('Farrugia M.'!$D$23:$D$43,A16,'Farrugia M.'!$S$23:$S$43)</f>
        <v>0</v>
      </c>
      <c r="J16" s="62">
        <f>SUMIF('Nadine Lia'!$D$23:$D$43,A16,'Nadine Lia'!$S$23:$S$43)</f>
        <v>0</v>
      </c>
      <c r="K16" s="62">
        <f>SUMIF('Simone Grech'!$D$23:$D$43,A16,'Simone Grech'!$S$23:$S$43)</f>
        <v>0</v>
      </c>
      <c r="L16" s="62">
        <f>SUMIF('Camilleri N.'!$D$23:$D$43,A16,'Camilleri N.'!$S$23:$S$43)</f>
        <v>0</v>
      </c>
      <c r="M16" s="62">
        <f>SUMIF('J. Mifsud'!$D$23:$D$43,A16,'J. Mifsud'!$S$23:$S$43)</f>
        <v>0</v>
      </c>
      <c r="N16" s="62">
        <f>SUMIF('Clarke D.'!$D$23:$D$43,A16,'Clarke D.'!$S$23:$S$43)</f>
        <v>0</v>
      </c>
      <c r="O16" s="62">
        <f>SUMIF('Farrugia I.'!$D$23:$D$43,A16,'Farrugia I.'!$S$23:$S$43)</f>
        <v>0</v>
      </c>
      <c r="P16" s="62">
        <f>SUMIF('M. Vella'!$D$23:$D$43,A16,'M. Vella'!$S$23:$S$43)</f>
        <v>0</v>
      </c>
      <c r="Q16" s="62">
        <f>SUMIF('Stafrace Zammit C.'!$D$23:$D$43,A16,'Stafrace Zammit C.'!$S$23:$S$43)</f>
        <v>137</v>
      </c>
      <c r="R16" s="62">
        <f>SUMIF('Victor George Axiaq'!$D$23:$D$43,A16,'Victor George Axiaq'!$S$23:$S$43)</f>
        <v>0</v>
      </c>
      <c r="S16" s="62">
        <f>SUMIF('N. Bartolo'!$D$23:$D$43,A16,'N. Bartolo'!$S$23:$S$43)</f>
        <v>0</v>
      </c>
      <c r="T16" s="62">
        <f>SUMIF('Galea Sciberras N.'!$D$23:$D$43,A16,'Galea Sciberras N.'!$S$23:$S$43)</f>
        <v>0</v>
      </c>
      <c r="U16" s="62">
        <f>SUMIF('E. Mercieca'!$D$23:$D$43,A16,'E. Mercieca'!$S$23:$S$43)</f>
        <v>0</v>
      </c>
      <c r="V16" s="62">
        <f>SUMIF('Galea C.'!$D$23:$D$43,A16,'Galea C.'!$S$23:$S$43)</f>
        <v>0</v>
      </c>
      <c r="W16" s="62">
        <f>SUMIF('Frendo Dimech D.'!$D$23:$D$43,A16,'Frendo Dimech D.'!$S$23:$S$43)</f>
        <v>0</v>
      </c>
      <c r="X16" s="63">
        <f>SUMIF('Rachel Montebello'!$D$23:$D$43,A16,'Rachel Montebello'!$S$23:$S$43)</f>
        <v>0</v>
      </c>
      <c r="Y16" s="63">
        <f>SUMIF('Lara Lanfranco'!$D$23:$D$43,A16,'Lara Lanfranco'!$S$23:$S$43)</f>
        <v>0</v>
      </c>
      <c r="Z16" s="64">
        <f t="shared" si="0"/>
        <v>137</v>
      </c>
      <c r="AA16" s="65">
        <f t="shared" si="1"/>
        <v>0.008111308466548254</v>
      </c>
      <c r="AB16" s="66"/>
      <c r="AC16" s="67"/>
    </row>
    <row r="17" spans="1:29" ht="15.75" customHeight="1">
      <c r="A17" s="68" t="s">
        <v>35</v>
      </c>
      <c r="B17" s="69">
        <f>SUMIF('J. Demicoli'!$D$23:$D$43,A17,'J. Demicoli'!$S$23:$S$43)</f>
        <v>0</v>
      </c>
      <c r="C17" s="63">
        <f>SUMIF('Vella G.'!$D$23:$D$43,A17,'Vella G.'!$S$23:$S$43)</f>
        <v>0</v>
      </c>
      <c r="D17" s="63">
        <f>SUMIF('L. Caruana'!$D$23:$D$43,A17,'L. Caruana'!$S$23:$S$43)</f>
        <v>0</v>
      </c>
      <c r="E17" s="63">
        <f>SUMIF('Astrid-May Grima'!$D$23:$D$43,A17,'Astrid-May Grima'!$S$23:$S$43)</f>
        <v>0</v>
      </c>
      <c r="F17" s="63">
        <f>SUMIF('Farrugia Frendo C.'!$D$23:$D$43,A17,'Farrugia Frendo C.'!$S$23:$S$43)</f>
        <v>0</v>
      </c>
      <c r="G17" s="63">
        <f>SUMIF('Micallef Stafrace Y.'!$D$23:$D$43,A17,'Micallef Stafrace Y.'!$S$23:$S$43)</f>
        <v>0</v>
      </c>
      <c r="H17" s="63">
        <f>SUMIF('Demicoli A.'!$D$23:$D$43,A17,'Demicoli A.'!$S$23:$S$43)</f>
        <v>0</v>
      </c>
      <c r="I17" s="63">
        <f>SUMIF('Farrugia M.'!$D$23:$D$43,A17,'Farrugia M.'!$S$23:$S$43)</f>
        <v>0</v>
      </c>
      <c r="J17" s="63">
        <f>SUMIF('Nadine Lia'!$D$23:$D$43,A17,'Nadine Lia'!$S$23:$S$43)</f>
        <v>0</v>
      </c>
      <c r="K17" s="63">
        <f>SUMIF('Simone Grech'!$D$23:$D$43,A17,'Simone Grech'!$S$23:$S$43)</f>
        <v>0</v>
      </c>
      <c r="L17" s="63">
        <f>SUMIF('Camilleri N.'!$D$23:$D$43,A17,'Camilleri N.'!$S$23:$S$43)</f>
        <v>0</v>
      </c>
      <c r="M17" s="63">
        <f>SUMIF('J. Mifsud'!$D$23:$D$43,A17,'J. Mifsud'!$S$23:$S$43)</f>
        <v>0</v>
      </c>
      <c r="N17" s="63">
        <f>SUMIF('Clarke D.'!$D$23:$D$43,A17,'Clarke D.'!$S$23:$S$43)</f>
        <v>0</v>
      </c>
      <c r="O17" s="63">
        <f>SUMIF('Farrugia I.'!$D$23:$D$43,A17,'Farrugia I.'!$S$23:$S$43)</f>
        <v>114</v>
      </c>
      <c r="P17" s="63">
        <f>SUMIF('M. Vella'!$D$23:$D$43,A17,'M. Vella'!$S$23:$S$43)</f>
        <v>0</v>
      </c>
      <c r="Q17" s="63">
        <f>SUMIF('Stafrace Zammit C.'!$D$23:$D$43,A17,'Stafrace Zammit C.'!$S$23:$S$43)</f>
        <v>0</v>
      </c>
      <c r="R17" s="63">
        <f>SUMIF('Victor George Axiaq'!$D$23:$D$43,A17,'Victor George Axiaq'!$S$23:$S$43)</f>
        <v>0</v>
      </c>
      <c r="S17" s="63">
        <f>SUMIF('N. Bartolo'!$D$23:$D$43,A17,'N. Bartolo'!$S$23:$S$43)</f>
        <v>0</v>
      </c>
      <c r="T17" s="63">
        <f>SUMIF('Galea Sciberras N.'!$D$23:$D$43,A17,'Galea Sciberras N.'!$S$23:$S$43)</f>
        <v>0</v>
      </c>
      <c r="U17" s="63">
        <f>SUMIF('E. Mercieca'!$D$23:$D$43,A17,'E. Mercieca'!$S$23:$S$43)</f>
        <v>0</v>
      </c>
      <c r="V17" s="63">
        <f>SUMIF('Galea C.'!$D$23:$D$43,A17,'Galea C.'!$S$23:$S$43)</f>
        <v>0</v>
      </c>
      <c r="W17" s="63">
        <f>SUMIF('Frendo Dimech D.'!$D$23:$D$43,A17,'Frendo Dimech D.'!$S$23:$S$43)</f>
        <v>0</v>
      </c>
      <c r="X17" s="63">
        <f>SUMIF('Rachel Montebello'!$D$23:$D$43,A17,'Rachel Montebello'!$S$23:$S$43)</f>
        <v>0</v>
      </c>
      <c r="Y17" s="63">
        <f>SUMIF('Lara Lanfranco'!$D$23:$D$43,A17,'Lara Lanfranco'!$S$23:$S$43)</f>
        <v>0</v>
      </c>
      <c r="Z17" s="70">
        <f t="shared" si="0"/>
        <v>114</v>
      </c>
      <c r="AA17" s="71">
        <f t="shared" si="1"/>
        <v>0.00674955595026643</v>
      </c>
      <c r="AB17" s="72"/>
      <c r="AC17" s="73"/>
    </row>
    <row r="18" spans="1:29" ht="15.75" customHeight="1">
      <c r="A18" s="68" t="s">
        <v>36</v>
      </c>
      <c r="B18" s="69">
        <f>SUMIF('J. Demicoli'!$D$23:$D$43,A18,'J. Demicoli'!$S$23:$S$43)</f>
        <v>0</v>
      </c>
      <c r="C18" s="63">
        <f>SUMIF('Vella G.'!$D$23:$D$43,A18,'Vella G.'!$S$23:$S$43)</f>
        <v>0</v>
      </c>
      <c r="D18" s="63">
        <f>SUMIF('L. Caruana'!$D$23:$D$43,A18,'L. Caruana'!$S$23:$S$43)</f>
        <v>0</v>
      </c>
      <c r="E18" s="63">
        <f>SUMIF('Astrid-May Grima'!$D$23:$D$43,A18,'Astrid-May Grima'!$S$23:$S$43)</f>
        <v>0</v>
      </c>
      <c r="F18" s="63">
        <f>SUMIF('Farrugia Frendo C.'!$D$23:$D$43,A18,'Farrugia Frendo C.'!$S$23:$S$43)</f>
        <v>0</v>
      </c>
      <c r="G18" s="63">
        <f>SUMIF('Micallef Stafrace Y.'!$D$23:$D$43,A18,'Micallef Stafrace Y.'!$S$23:$S$43)</f>
        <v>0</v>
      </c>
      <c r="H18" s="63">
        <f>SUMIF('Demicoli A.'!$D$23:$D$43,A18,'Demicoli A.'!$S$23:$S$43)</f>
        <v>0</v>
      </c>
      <c r="I18" s="63">
        <f>SUMIF('Farrugia M.'!$D$23:$D$43,A18,'Farrugia M.'!$S$23:$S$43)</f>
        <v>0</v>
      </c>
      <c r="J18" s="63">
        <f>SUMIF('Nadine Lia'!$D$23:$D$43,A18,'Nadine Lia'!$S$23:$S$43)</f>
        <v>0</v>
      </c>
      <c r="K18" s="63">
        <f>SUMIF('Simone Grech'!$D$23:$D$43,A18,'Simone Grech'!$S$23:$S$43)</f>
        <v>0</v>
      </c>
      <c r="L18" s="63">
        <f>SUMIF('Camilleri N.'!$D$23:$D$43,A18,'Camilleri N.'!$S$23:$S$43)</f>
        <v>0</v>
      </c>
      <c r="M18" s="63">
        <f>SUMIF('J. Mifsud'!$D$23:$D$43,A18,'J. Mifsud'!$S$23:$S$43)</f>
        <v>0</v>
      </c>
      <c r="N18" s="63">
        <f>SUMIF('Clarke D.'!$D$23:$D$43,A18,'Clarke D.'!$S$23:$S$43)</f>
        <v>0</v>
      </c>
      <c r="O18" s="63">
        <f>SUMIF('Farrugia I.'!$D$23:$D$43,A18,'Farrugia I.'!$S$23:$S$43)</f>
        <v>102</v>
      </c>
      <c r="P18" s="63">
        <f>SUMIF('M. Vella'!$D$23:$D$43,A18,'M. Vella'!$S$23:$S$43)</f>
        <v>12</v>
      </c>
      <c r="Q18" s="63">
        <f>SUMIF('Stafrace Zammit C.'!$D$23:$D$43,A18,'Stafrace Zammit C.'!$S$23:$S$43)</f>
        <v>0</v>
      </c>
      <c r="R18" s="63">
        <f>SUMIF('Victor George Axiaq'!$D$23:$D$43,A18,'Victor George Axiaq'!$S$23:$S$43)</f>
        <v>4</v>
      </c>
      <c r="S18" s="63">
        <f>SUMIF('N. Bartolo'!$D$23:$D$43,A18,'N. Bartolo'!$S$23:$S$43)</f>
        <v>0</v>
      </c>
      <c r="T18" s="63">
        <f>SUMIF('Galea Sciberras N.'!$D$23:$D$43,A18,'Galea Sciberras N.'!$S$23:$S$43)</f>
        <v>0</v>
      </c>
      <c r="U18" s="63">
        <f>SUMIF('E. Mercieca'!$D$23:$D$43,A18,'E. Mercieca'!$S$23:$S$43)</f>
        <v>0</v>
      </c>
      <c r="V18" s="63">
        <f>SUMIF('Galea C.'!$D$23:$D$43,A18,'Galea C.'!$S$23:$S$43)</f>
        <v>0</v>
      </c>
      <c r="W18" s="63">
        <f>SUMIF('Frendo Dimech D.'!$D$23:$D$43,A18,'Frendo Dimech D.'!$S$23:$S$43)</f>
        <v>1</v>
      </c>
      <c r="X18" s="63">
        <f>SUMIF('Rachel Montebello'!$D$23:$D$43,A18,'Rachel Montebello'!$S$23:$S$43)</f>
        <v>0</v>
      </c>
      <c r="Y18" s="63">
        <f>SUMIF('Lara Lanfranco'!$D$23:$D$43,A18,'Lara Lanfranco'!$S$23:$S$43)</f>
        <v>0</v>
      </c>
      <c r="Z18" s="70">
        <f t="shared" si="0"/>
        <v>119</v>
      </c>
      <c r="AA18" s="71">
        <f t="shared" si="1"/>
        <v>0.0070455891059798695</v>
      </c>
      <c r="AB18" s="72"/>
      <c r="AC18" s="73"/>
    </row>
    <row r="19" spans="1:29" ht="15.75" customHeight="1">
      <c r="A19" s="68" t="s">
        <v>37</v>
      </c>
      <c r="B19" s="69">
        <f>SUMIF('J. Demicoli'!$D$23:$D$43,A19,'J. Demicoli'!$S$23:$S$43)</f>
        <v>0</v>
      </c>
      <c r="C19" s="63">
        <f>SUMIF('Vella G.'!$D$23:$D$43,A19,'Vella G.'!$S$23:$S$43)</f>
        <v>0</v>
      </c>
      <c r="D19" s="63">
        <f>SUMIF('L. Caruana'!$D$23:$D$43,A19,'L. Caruana'!$S$23:$S$43)</f>
        <v>0</v>
      </c>
      <c r="E19" s="63">
        <f>SUMIF('Astrid-May Grima'!$D$23:$D$43,A19,'Astrid-May Grima'!$S$23:$S$43)</f>
        <v>773</v>
      </c>
      <c r="F19" s="63">
        <f>SUMIF('Farrugia Frendo C.'!$D$23:$D$43,A19,'Farrugia Frendo C.'!$S$23:$S$43)</f>
        <v>0</v>
      </c>
      <c r="G19" s="63">
        <f>SUMIF('Micallef Stafrace Y.'!$D$23:$D$43,A19,'Micallef Stafrace Y.'!$S$23:$S$43)</f>
        <v>0</v>
      </c>
      <c r="H19" s="63">
        <f>SUMIF('Demicoli A.'!$D$23:$D$43,A19,'Demicoli A.'!$S$23:$S$43)</f>
        <v>0</v>
      </c>
      <c r="I19" s="63">
        <f>SUMIF('Farrugia M.'!$D$23:$D$43,A19,'Farrugia M.'!$S$23:$S$43)</f>
        <v>0</v>
      </c>
      <c r="J19" s="63">
        <f>SUMIF('Nadine Lia'!$D$23:$D$43,A19,'Nadine Lia'!$S$23:$S$43)</f>
        <v>0</v>
      </c>
      <c r="K19" s="63">
        <f>SUMIF('Simone Grech'!$D$23:$D$43,A19,'Simone Grech'!$S$23:$S$43)</f>
        <v>0</v>
      </c>
      <c r="L19" s="63">
        <f>SUMIF('Camilleri N.'!$D$23:$D$43,A19,'Camilleri N.'!$S$23:$S$43)</f>
        <v>0</v>
      </c>
      <c r="M19" s="63">
        <f>SUMIF('J. Mifsud'!$D$23:$D$43,A19,'J. Mifsud'!$S$23:$S$43)</f>
        <v>0</v>
      </c>
      <c r="N19" s="63">
        <f>SUMIF('Clarke D.'!$D$23:$D$43,A19,'Clarke D.'!$S$23:$S$43)</f>
        <v>0</v>
      </c>
      <c r="O19" s="63">
        <f>SUMIF('Farrugia I.'!$D$23:$D$43,A19,'Farrugia I.'!$S$23:$S$43)</f>
        <v>0</v>
      </c>
      <c r="P19" s="63">
        <f>SUMIF('M. Vella'!$D$23:$D$43,A19,'M. Vella'!$S$23:$S$43)</f>
        <v>1</v>
      </c>
      <c r="Q19" s="63">
        <f>SUMIF('Stafrace Zammit C.'!$D$23:$D$43,A19,'Stafrace Zammit C.'!$S$23:$S$43)</f>
        <v>0</v>
      </c>
      <c r="R19" s="63">
        <f>SUMIF('Victor George Axiaq'!$D$23:$D$43,A19,'Victor George Axiaq'!$S$23:$S$43)</f>
        <v>0</v>
      </c>
      <c r="S19" s="63">
        <f>SUMIF('N. Bartolo'!$D$23:$D$43,A19,'N. Bartolo'!$S$23:$S$43)</f>
        <v>0</v>
      </c>
      <c r="T19" s="63">
        <f>SUMIF('Galea Sciberras N.'!$D$23:$D$43,A19,'Galea Sciberras N.'!$S$23:$S$43)</f>
        <v>0</v>
      </c>
      <c r="U19" s="63">
        <f>SUMIF('E. Mercieca'!$D$23:$D$43,A19,'E. Mercieca'!$S$23:$S$43)</f>
        <v>0</v>
      </c>
      <c r="V19" s="63">
        <f>SUMIF('Galea C.'!$D$23:$D$43,A19,'Galea C.'!$S$23:$S$43)</f>
        <v>0</v>
      </c>
      <c r="W19" s="63">
        <f>SUMIF('Frendo Dimech D.'!$D$23:$D$43,A19,'Frendo Dimech D.'!$S$23:$S$43)</f>
        <v>0</v>
      </c>
      <c r="X19" s="63">
        <f>SUMIF('Rachel Montebello'!$D$23:$D$43,A19,'Rachel Montebello'!$S$23:$S$43)</f>
        <v>0</v>
      </c>
      <c r="Y19" s="63">
        <f>SUMIF('Lara Lanfranco'!$D$23:$D$43,A19,'Lara Lanfranco'!$S$23:$S$43)</f>
        <v>0</v>
      </c>
      <c r="Z19" s="70">
        <f t="shared" si="0"/>
        <v>774</v>
      </c>
      <c r="AA19" s="71">
        <f t="shared" si="1"/>
        <v>0.045825932504440496</v>
      </c>
      <c r="AB19" s="72"/>
      <c r="AC19" s="73"/>
    </row>
    <row r="20" spans="1:29" ht="15.75" customHeight="1">
      <c r="A20" s="74" t="s">
        <v>38</v>
      </c>
      <c r="B20" s="75">
        <f>SUMIF('J. Demicoli'!$D$23:$D$43,A20,'J. Demicoli'!$S$23:$S$43)</f>
        <v>0</v>
      </c>
      <c r="C20" s="76">
        <f>SUMIF('Vella G.'!$D$23:$D$43,A20,'Vella G.'!$S$23:$S$43)</f>
        <v>0</v>
      </c>
      <c r="D20" s="76">
        <f>SUMIF('L. Caruana'!$D$23:$D$43,A20,'L. Caruana'!$S$23:$S$43)</f>
        <v>0</v>
      </c>
      <c r="E20" s="76">
        <f>SUMIF('Astrid-May Grima'!$D$23:$D$43,A20,'Astrid-May Grima'!$S$23:$S$43)</f>
        <v>0</v>
      </c>
      <c r="F20" s="76">
        <f>SUMIF('Farrugia Frendo C.'!$D$23:$D$43,A20,'Farrugia Frendo C.'!$S$23:$S$43)</f>
        <v>0</v>
      </c>
      <c r="G20" s="76">
        <f>SUMIF('Micallef Stafrace Y.'!$D$23:$D$43,A20,'Micallef Stafrace Y.'!$S$23:$S$43)</f>
        <v>0</v>
      </c>
      <c r="H20" s="76">
        <f>SUMIF('Demicoli A.'!$D$23:$D$43,A20,'Demicoli A.'!$S$23:$S$43)</f>
        <v>0</v>
      </c>
      <c r="I20" s="76">
        <f>SUMIF('Farrugia M.'!$D$23:$D$43,A20,'Farrugia M.'!$S$23:$S$43)</f>
        <v>0</v>
      </c>
      <c r="J20" s="76">
        <f>SUMIF('Nadine Lia'!$D$23:$D$43,A20,'Nadine Lia'!$S$23:$S$43)</f>
        <v>6</v>
      </c>
      <c r="K20" s="76">
        <f>SUMIF('Simone Grech'!$D$23:$D$43,A20,'Simone Grech'!$S$23:$S$43)</f>
        <v>0</v>
      </c>
      <c r="L20" s="76">
        <f>SUMIF('Camilleri N.'!$D$23:$D$43,A20,'Camilleri N.'!$S$23:$S$43)</f>
        <v>0</v>
      </c>
      <c r="M20" s="76">
        <f>SUMIF('J. Mifsud'!$D$23:$D$43,A20,'J. Mifsud'!$S$23:$S$43)</f>
        <v>0</v>
      </c>
      <c r="N20" s="76">
        <f>SUMIF('Clarke D.'!$D$23:$D$43,A20,'Clarke D.'!$S$23:$S$43)</f>
        <v>0</v>
      </c>
      <c r="O20" s="76">
        <f>SUMIF('Farrugia I.'!$D$23:$D$43,A20,'Farrugia I.'!$S$23:$S$43)</f>
        <v>0</v>
      </c>
      <c r="P20" s="76">
        <f>SUMIF('M. Vella'!$D$23:$D$43,A20,'M. Vella'!$S$23:$S$43)</f>
        <v>0</v>
      </c>
      <c r="Q20" s="76">
        <f>SUMIF('Stafrace Zammit C.'!$D$23:$D$43,A20,'Stafrace Zammit C.'!$S$23:$S$43)</f>
        <v>0</v>
      </c>
      <c r="R20" s="76">
        <f>SUMIF('Victor George Axiaq'!$D$23:$D$43,A20,'Victor George Axiaq'!$S$23:$S$43)</f>
        <v>0</v>
      </c>
      <c r="S20" s="76">
        <f>SUMIF('N. Bartolo'!$D$23:$D$43,A20,'N. Bartolo'!$S$23:$S$43)</f>
        <v>0</v>
      </c>
      <c r="T20" s="76">
        <f>SUMIF('Galea Sciberras N.'!$D$23:$D$43,A20,'Galea Sciberras N.'!$S$23:$S$43)</f>
        <v>0</v>
      </c>
      <c r="U20" s="76">
        <f>SUMIF('E. Mercieca'!$D$23:$D$43,A20,'E. Mercieca'!$S$23:$S$43)</f>
        <v>0</v>
      </c>
      <c r="V20" s="76">
        <f>SUMIF('Galea C.'!$D$23:$D$43,A20,'Galea C.'!$S$23:$S$43)</f>
        <v>0</v>
      </c>
      <c r="W20" s="76">
        <f>SUMIF('Frendo Dimech D.'!$D$23:$D$43,A20,'Frendo Dimech D.'!$S$23:$S$43)</f>
        <v>0</v>
      </c>
      <c r="X20" s="76">
        <f>SUMIF('Rachel Montebello'!$D$23:$D$43,A20,'Rachel Montebello'!$S$23:$S$43)</f>
        <v>0</v>
      </c>
      <c r="Y20" s="77">
        <f>SUMIF('Lara Lanfranco'!$D$23:$D$43,A20,'Lara Lanfranco'!$S$23:$S$43)</f>
        <v>0</v>
      </c>
      <c r="Z20" s="78">
        <f t="shared" si="0"/>
        <v>6</v>
      </c>
      <c r="AA20" s="79">
        <f t="shared" si="1"/>
        <v>0.00035523978685612787</v>
      </c>
      <c r="AB20" s="80">
        <f>SUM(Z16:Z20)</f>
        <v>1150</v>
      </c>
      <c r="AC20" s="81">
        <f>AB20/$Z$31</f>
        <v>0.06808762581409118</v>
      </c>
    </row>
    <row r="21" spans="1:29" ht="15.75" customHeight="1">
      <c r="A21" s="60" t="s">
        <v>39</v>
      </c>
      <c r="B21" s="61">
        <f>SUMIF('J. Demicoli'!$D$23:$D$43,A21,'J. Demicoli'!$S$23:$S$43)</f>
        <v>0</v>
      </c>
      <c r="C21" s="62">
        <f>SUMIF('Vella G.'!$D$23:$D$43,A21,'Vella G.'!$S$23:$S$43)</f>
        <v>0</v>
      </c>
      <c r="D21" s="62">
        <f>SUMIF('L. Caruana'!$D$23:$D$43,A21,'L. Caruana'!$S$23:$S$43)</f>
        <v>0</v>
      </c>
      <c r="E21" s="62">
        <f>SUMIF('Astrid-May Grima'!$D$23:$D$43,A21,'Astrid-May Grima'!$S$23:$S$43)</f>
        <v>0</v>
      </c>
      <c r="F21" s="62">
        <f>SUMIF('Farrugia Frendo C.'!$D$23:$D$43,A21,'Farrugia Frendo C.'!$S$23:$S$43)</f>
        <v>0</v>
      </c>
      <c r="G21" s="62">
        <f>SUMIF('Micallef Stafrace Y.'!$D$23:$D$43,A21,'Micallef Stafrace Y.'!$S$23:$S$43)</f>
        <v>0</v>
      </c>
      <c r="H21" s="62">
        <f>SUMIF('Demicoli A.'!$D$23:$D$43,A21,'Demicoli A.'!$S$23:$S$43)</f>
        <v>0</v>
      </c>
      <c r="I21" s="62">
        <f>SUMIF('Farrugia M.'!$D$23:$D$43,A21,'Farrugia M.'!$S$23:$S$43)</f>
        <v>0</v>
      </c>
      <c r="J21" s="62">
        <f>SUMIF('Nadine Lia'!$D$23:$D$43,A21,'Nadine Lia'!$S$23:$S$43)</f>
        <v>0</v>
      </c>
      <c r="K21" s="62">
        <f>SUMIF('Simone Grech'!$D$23:$D$43,A21,'Simone Grech'!$S$23:$S$43)</f>
        <v>0</v>
      </c>
      <c r="L21" s="62">
        <f>SUMIF('Camilleri N.'!$D$23:$D$43,A21,'Camilleri N.'!$S$23:$S$43)</f>
        <v>0</v>
      </c>
      <c r="M21" s="62">
        <f>SUMIF('J. Mifsud'!$D$23:$D$43,A21,'J. Mifsud'!$S$23:$S$43)</f>
        <v>0</v>
      </c>
      <c r="N21" s="62">
        <f>SUMIF('Clarke D.'!$D$23:$D$43,A21,'Clarke D.'!$S$23:$S$43)</f>
        <v>0</v>
      </c>
      <c r="O21" s="62">
        <f>SUMIF('Farrugia I.'!$D$23:$D$43,A21,'Farrugia I.'!$S$23:$S$43)</f>
        <v>0</v>
      </c>
      <c r="P21" s="62">
        <f>SUMIF('M. Vella'!$D$23:$D$43,A21,'M. Vella'!$S$23:$S$43)</f>
        <v>34</v>
      </c>
      <c r="Q21" s="62">
        <f>SUMIF('Stafrace Zammit C.'!$D$23:$D$43,A21,'Stafrace Zammit C.'!$S$23:$S$43)</f>
        <v>0</v>
      </c>
      <c r="R21" s="62">
        <f>SUMIF('Victor George Axiaq'!$D$23:$D$43,A21,'Victor George Axiaq'!$S$23:$S$43)</f>
        <v>1397</v>
      </c>
      <c r="S21" s="62">
        <f>SUMIF('N. Bartolo'!$D$23:$D$43,A21,'N. Bartolo'!$S$23:$S$43)</f>
        <v>0</v>
      </c>
      <c r="T21" s="62">
        <f>SUMIF('Galea Sciberras N.'!$D$23:$D$43,A21,'Galea Sciberras N.'!$S$23:$S$43)</f>
        <v>0</v>
      </c>
      <c r="U21" s="62">
        <f>SUMIF('E. Mercieca'!$D$23:$D$43,A21,'E. Mercieca'!$S$23:$S$43)</f>
        <v>0</v>
      </c>
      <c r="V21" s="62">
        <f>SUMIF('Galea C.'!$D$23:$D$43,A21,'Galea C.'!$S$23:$S$43)</f>
        <v>0</v>
      </c>
      <c r="W21" s="62">
        <f>SUMIF('Frendo Dimech D.'!$D$23:$D$43,A21,'Frendo Dimech D.'!$S$23:$S$43)</f>
        <v>0</v>
      </c>
      <c r="X21" s="63">
        <f>SUMIF('Rachel Montebello'!$D$23:$D$43,A21,'Rachel Montebello'!$S$23:$S$43)</f>
        <v>7</v>
      </c>
      <c r="Y21" s="63">
        <f>SUMIF('Lara Lanfranco'!$D$23:$D$43,A21,'Lara Lanfranco'!$S$23:$S$43)</f>
        <v>0</v>
      </c>
      <c r="Z21" s="64">
        <f t="shared" si="0"/>
        <v>1438</v>
      </c>
      <c r="AA21" s="65">
        <f t="shared" si="1"/>
        <v>0.08513913558318531</v>
      </c>
      <c r="AB21" s="66"/>
      <c r="AC21" s="67"/>
    </row>
    <row r="22" spans="1:29" ht="15.75" customHeight="1">
      <c r="A22" s="74" t="s">
        <v>40</v>
      </c>
      <c r="B22" s="75">
        <f>SUMIF('J. Demicoli'!$D$23:$D$43,A22,'J. Demicoli'!$S$23:$S$43)</f>
        <v>0</v>
      </c>
      <c r="C22" s="76">
        <f>SUMIF('Vella G.'!$D$23:$D$43,A22,'Vella G.'!$S$23:$S$43)</f>
        <v>0</v>
      </c>
      <c r="D22" s="76">
        <f>SUMIF('L. Caruana'!$D$23:$D$43,A22,'L. Caruana'!$S$23:$S$43)</f>
        <v>0</v>
      </c>
      <c r="E22" s="76">
        <f>SUMIF('Astrid-May Grima'!$D$23:$D$43,A22,'Astrid-May Grima'!$S$23:$S$43)</f>
        <v>0</v>
      </c>
      <c r="F22" s="76">
        <f>SUMIF('Farrugia Frendo C.'!$D$23:$D$43,A22,'Farrugia Frendo C.'!$S$23:$S$43)</f>
        <v>6</v>
      </c>
      <c r="G22" s="76">
        <f>SUMIF('Micallef Stafrace Y.'!$D$23:$D$43,A22,'Micallef Stafrace Y.'!$S$23:$S$43)</f>
        <v>358</v>
      </c>
      <c r="H22" s="76">
        <f>SUMIF('Demicoli A.'!$D$23:$D$43,A22,'Demicoli A.'!$S$23:$S$43)</f>
        <v>0</v>
      </c>
      <c r="I22" s="76">
        <f>SUMIF('Farrugia M.'!$D$23:$D$43,A22,'Farrugia M.'!$S$23:$S$43)</f>
        <v>0</v>
      </c>
      <c r="J22" s="76">
        <f>SUMIF('Nadine Lia'!$D$23:$D$43,A22,'Nadine Lia'!$S$23:$S$43)</f>
        <v>0</v>
      </c>
      <c r="K22" s="76">
        <f>SUMIF('Simone Grech'!$D$23:$D$43,A22,'Simone Grech'!$S$23:$S$43)</f>
        <v>26</v>
      </c>
      <c r="L22" s="76">
        <f>SUMIF('Camilleri N.'!$D$23:$D$43,A22,'Camilleri N.'!$S$23:$S$43)</f>
        <v>0</v>
      </c>
      <c r="M22" s="76">
        <f>SUMIF('J. Mifsud'!$D$23:$D$43,A22,'J. Mifsud'!$S$23:$S$43)</f>
        <v>0</v>
      </c>
      <c r="N22" s="76">
        <f>SUMIF('Clarke D.'!$D$23:$D$43,A22,'Clarke D.'!$S$23:$S$43)</f>
        <v>0</v>
      </c>
      <c r="O22" s="76">
        <f>SUMIF('Farrugia I.'!$D$23:$D$43,A22,'Farrugia I.'!$S$23:$S$43)</f>
        <v>0</v>
      </c>
      <c r="P22" s="76">
        <f>SUMIF('M. Vella'!$D$23:$D$43,A22,'M. Vella'!$S$23:$S$43)</f>
        <v>6</v>
      </c>
      <c r="Q22" s="76">
        <f>SUMIF('Stafrace Zammit C.'!$D$23:$D$43,A22,'Stafrace Zammit C.'!$S$23:$S$43)</f>
        <v>5</v>
      </c>
      <c r="R22" s="76">
        <f>SUMIF('Victor George Axiaq'!$D$23:$D$43,A22,'Victor George Axiaq'!$S$23:$S$43)</f>
        <v>23</v>
      </c>
      <c r="S22" s="76">
        <f>SUMIF('N. Bartolo'!$D$23:$D$43,A22,'N. Bartolo'!$S$23:$S$43)</f>
        <v>0</v>
      </c>
      <c r="T22" s="76">
        <f>SUMIF('Galea Sciberras N.'!$D$23:$D$43,A22,'Galea Sciberras N.'!$S$23:$S$43)</f>
        <v>0</v>
      </c>
      <c r="U22" s="76">
        <f>SUMIF('E. Mercieca'!$D$23:$D$43,A22,'E. Mercieca'!$S$23:$S$43)</f>
        <v>0</v>
      </c>
      <c r="V22" s="76">
        <f>SUMIF('Galea C.'!$D$23:$D$43,A22,'Galea C.'!$S$23:$S$43)</f>
        <v>0</v>
      </c>
      <c r="W22" s="76">
        <f>SUMIF('Frendo Dimech D.'!$D$23:$D$43,A22,'Frendo Dimech D.'!$S$23:$S$43)</f>
        <v>0</v>
      </c>
      <c r="X22" s="76">
        <f>SUMIF('Rachel Montebello'!$D$23:$D$43,A22,'Rachel Montebello'!$S$23:$S$43)</f>
        <v>0</v>
      </c>
      <c r="Y22" s="77">
        <f>SUMIF('Lara Lanfranco'!$D$23:$D$43,A22,'Lara Lanfranco'!$S$23:$S$43)</f>
        <v>0</v>
      </c>
      <c r="Z22" s="78">
        <f t="shared" si="0"/>
        <v>424</v>
      </c>
      <c r="AA22" s="79">
        <f t="shared" si="1"/>
        <v>0.025103611604499705</v>
      </c>
      <c r="AB22" s="80">
        <f>SUM(Z21:Z22)</f>
        <v>1862</v>
      </c>
      <c r="AC22" s="81">
        <f aca="true" t="shared" si="2" ref="AC22:AC30">AB22/$Z$31</f>
        <v>0.11024274718768502</v>
      </c>
    </row>
    <row r="23" spans="1:29" ht="15.75" customHeight="1">
      <c r="A23" s="60" t="s">
        <v>20</v>
      </c>
      <c r="B23" s="82">
        <f>SUMIF('J. Demicoli'!$D$23:$D$43,A23,'J. Demicoli'!$S$23:$S$43)</f>
        <v>27</v>
      </c>
      <c r="C23" s="83">
        <f>SUMIF('Vella G.'!$D$23:$D$43,A23,'Vella G.'!$S$23:$S$43)</f>
        <v>0</v>
      </c>
      <c r="D23" s="83">
        <f>SUMIF('L. Caruana'!$D$23:$D$43,A23,'L. Caruana'!$S$23:$S$43)</f>
        <v>0</v>
      </c>
      <c r="E23" s="83">
        <f>SUMIF('Astrid-May Grima'!$D$23:$D$43,A23,'Astrid-May Grima'!$S$23:$S$43)</f>
        <v>0</v>
      </c>
      <c r="F23" s="83">
        <f>SUMIF('Farrugia Frendo C.'!$D$23:$D$43,A23,'Farrugia Frendo C.'!$S$23:$S$43)</f>
        <v>1428</v>
      </c>
      <c r="G23" s="83">
        <f>SUMIF('Micallef Stafrace Y.'!$D$23:$D$43,A23,'Micallef Stafrace Y.'!$S$23:$S$43)</f>
        <v>79</v>
      </c>
      <c r="H23" s="83">
        <f>SUMIF('Demicoli A.'!$D$23:$D$43,A23,'Demicoli A.'!$S$23:$S$43)</f>
        <v>350</v>
      </c>
      <c r="I23" s="83">
        <f>SUMIF('Farrugia M.'!$D$23:$D$43,A23,'Farrugia M.'!$S$23:$S$43)</f>
        <v>0</v>
      </c>
      <c r="J23" s="83">
        <f>SUMIF('Nadine Lia'!$D$23:$D$43,A23,'Nadine Lia'!$S$23:$S$43)</f>
        <v>218</v>
      </c>
      <c r="K23" s="83">
        <f>SUMIF('Simone Grech'!$D$23:$D$43,A23,'Simone Grech'!$S$23:$S$43)</f>
        <v>302</v>
      </c>
      <c r="L23" s="83">
        <f>SUMIF('Camilleri N.'!$D$23:$D$43,A23,'Camilleri N.'!$S$23:$S$43)</f>
        <v>0</v>
      </c>
      <c r="M23" s="83">
        <f>SUMIF('J. Mifsud'!$D$23:$D$43,A23,'J. Mifsud'!$S$23:$S$43)</f>
        <v>54</v>
      </c>
      <c r="N23" s="83">
        <f>SUMIF('Clarke D.'!$D$23:$D$43,A23,'Clarke D.'!$S$23:$S$43)</f>
        <v>3</v>
      </c>
      <c r="O23" s="83">
        <f>SUMIF('Farrugia I.'!$D$23:$D$43,A23,'Farrugia I.'!$S$23:$S$43)</f>
        <v>319</v>
      </c>
      <c r="P23" s="83">
        <f>SUMIF('M. Vella'!$D$23:$D$43,A23,'M. Vella'!$S$23:$S$43)</f>
        <v>40</v>
      </c>
      <c r="Q23" s="83">
        <f>SUMIF('Stafrace Zammit C.'!$D$23:$D$43,A23,'Stafrace Zammit C.'!$S$23:$S$43)</f>
        <v>671</v>
      </c>
      <c r="R23" s="83">
        <f>SUMIF('Victor George Axiaq'!$D$23:$D$43,A23,'Victor George Axiaq'!$S$23:$S$43)</f>
        <v>460</v>
      </c>
      <c r="S23" s="83">
        <f>SUMIF('N. Bartolo'!$D$23:$D$43,A23,'N. Bartolo'!$S$23:$S$43)</f>
        <v>0</v>
      </c>
      <c r="T23" s="83">
        <f>SUMIF('Galea Sciberras N.'!$D$23:$D$43,A23,'Galea Sciberras N.'!$S$23:$S$43)</f>
        <v>38</v>
      </c>
      <c r="U23" s="83">
        <f>SUMIF('E. Mercieca'!$D$23:$D$43,A23,'E. Mercieca'!$S$23:$S$43)</f>
        <v>0</v>
      </c>
      <c r="V23" s="83">
        <f>SUMIF('Galea C.'!$D$23:$D$43,A23,'Galea C.'!$S$23:$S$43)</f>
        <v>312</v>
      </c>
      <c r="W23" s="83">
        <f>SUMIF('Frendo Dimech D.'!$D$23:$D$43,A23,'Frendo Dimech D.'!$S$23:$S$43)</f>
        <v>52</v>
      </c>
      <c r="X23" s="83">
        <f>SUMIF('Rachel Montebello'!$D$23:$D$43,A23,'Rachel Montebello'!$S$23:$S$43)</f>
        <v>32</v>
      </c>
      <c r="Y23" s="84">
        <f>SUMIF('Lara Lanfranco'!$D$23:$D$43,A23,'Lara Lanfranco'!$S$23:$S$43)</f>
        <v>0</v>
      </c>
      <c r="Z23" s="64">
        <f t="shared" si="0"/>
        <v>4385</v>
      </c>
      <c r="AA23" s="85">
        <f t="shared" si="1"/>
        <v>0.2596210775606868</v>
      </c>
      <c r="AB23" s="86">
        <f aca="true" t="shared" si="3" ref="AB23:AB30">SUM(Z23)</f>
        <v>4385</v>
      </c>
      <c r="AC23" s="87">
        <f t="shared" si="2"/>
        <v>0.2596210775606868</v>
      </c>
    </row>
    <row r="24" spans="1:29" ht="15.75" customHeight="1">
      <c r="A24" s="60" t="s">
        <v>61</v>
      </c>
      <c r="B24" s="82">
        <f>SUMIF('J. Demicoli'!$D$23:$D$43,A24,'J. Demicoli'!$S$23:$S$43)</f>
        <v>0</v>
      </c>
      <c r="C24" s="83">
        <f>SUMIF('Vella G.'!$D$23:$D$43,A24,'Vella G.'!$S$23:$S$43)</f>
        <v>0</v>
      </c>
      <c r="D24" s="83">
        <f>SUMIF('L. Caruana'!$D$23:$D$43,A24,'L. Caruana'!$S$23:$S$43)</f>
        <v>0</v>
      </c>
      <c r="E24" s="83">
        <f>SUMIF('Astrid-May Grima'!$D$23:$D$43,A24,'Astrid-May Grima'!$S$23:$S$43)</f>
        <v>0</v>
      </c>
      <c r="F24" s="83">
        <f>SUMIF('Farrugia Frendo C.'!$D$23:$D$43,A24,'Farrugia Frendo C.'!$S$23:$S$43)</f>
        <v>0</v>
      </c>
      <c r="G24" s="83">
        <f>SUMIF('Micallef Stafrace Y.'!$D$23:$D$43,A24,'Micallef Stafrace Y.'!$S$23:$S$43)</f>
        <v>36</v>
      </c>
      <c r="H24" s="83">
        <f>SUMIF('Demicoli A.'!$D$23:$D$43,A24,'Demicoli A.'!$S$23:$S$43)</f>
        <v>0</v>
      </c>
      <c r="I24" s="83">
        <f>SUMIF('Farrugia M.'!$D$23:$D$43,A24,'Farrugia M.'!$S$23:$S$43)</f>
        <v>0</v>
      </c>
      <c r="J24" s="83">
        <f>SUMIF('Nadine Lia'!$D$23:$D$43,A24,'Nadine Lia'!$S$23:$S$43)</f>
        <v>0</v>
      </c>
      <c r="K24" s="83">
        <f>SUMIF('Simone Grech'!$D$23:$D$43,A24,'Simone Grech'!$S$23:$S$43)</f>
        <v>0</v>
      </c>
      <c r="L24" s="83">
        <f>SUMIF('Camilleri N.'!$D$23:$D$43,A24,'Camilleri N.'!$S$23:$S$43)</f>
        <v>0</v>
      </c>
      <c r="M24" s="83">
        <f>SUMIF('J. Mifsud'!$D$23:$D$43,A24,'J. Mifsud'!$S$23:$S$43)</f>
        <v>0</v>
      </c>
      <c r="N24" s="83">
        <f>SUMIF('Clarke D.'!$D$23:$D$43,A24,'Clarke D.'!$S$23:$S$43)</f>
        <v>3</v>
      </c>
      <c r="O24" s="83">
        <f>SUMIF('Farrugia I.'!$D$23:$D$43,A24,'Farrugia I.'!$S$23:$S$43)</f>
        <v>0</v>
      </c>
      <c r="P24" s="83">
        <f>SUMIF('M. Vella'!$D$23:$D$43,A24,'M. Vella'!$S$23:$S$43)</f>
        <v>0</v>
      </c>
      <c r="Q24" s="83">
        <f>SUMIF('Stafrace Zammit C.'!$D$23:$D$43,A24,'Stafrace Zammit C.'!$S$23:$S$43)</f>
        <v>0</v>
      </c>
      <c r="R24" s="83">
        <f>SUMIF('Victor George Axiaq'!$D$23:$D$43,A24,'Victor George Axiaq'!$S$23:$S$43)</f>
        <v>0</v>
      </c>
      <c r="S24" s="83">
        <f>SUMIF('N. Bartolo'!$D$23:$D$43,A24,'N. Bartolo'!$S$23:$S$43)</f>
        <v>0</v>
      </c>
      <c r="T24" s="83">
        <f>SUMIF('Galea Sciberras N.'!$D$23:$D$43,A24,'Galea Sciberras N.'!$S$23:$S$43)</f>
        <v>0</v>
      </c>
      <c r="U24" s="83">
        <f>SUMIF('E. Mercieca'!$D$23:$D$43,A24,'E. Mercieca'!$S$23:$S$43)</f>
        <v>0</v>
      </c>
      <c r="V24" s="83">
        <f>SUMIF('Galea C.'!$D$23:$D$43,A24,'Galea C.'!$S$23:$S$43)</f>
        <v>0</v>
      </c>
      <c r="W24" s="83">
        <f>SUMIF('Frendo Dimech D.'!$D$23:$D$43,A24,'Frendo Dimech D.'!$S$23:$S$43)</f>
        <v>0</v>
      </c>
      <c r="X24" s="83">
        <f>SUMIF('Rachel Montebello'!$D$23:$D$43,A24,'Rachel Montebello'!$S$23:$S$43)</f>
        <v>0</v>
      </c>
      <c r="Y24" s="84">
        <f>SUMIF('Lara Lanfranco'!$D$23:$D$43,A24,'Lara Lanfranco'!$S$23:$S$43)</f>
        <v>0</v>
      </c>
      <c r="Z24" s="64">
        <f t="shared" si="0"/>
        <v>39</v>
      </c>
      <c r="AA24" s="85">
        <f t="shared" si="1"/>
        <v>0.0023090586145648314</v>
      </c>
      <c r="AB24" s="86">
        <f t="shared" si="3"/>
        <v>39</v>
      </c>
      <c r="AC24" s="87">
        <f t="shared" si="2"/>
        <v>0.0023090586145648314</v>
      </c>
    </row>
    <row r="25" spans="1:29" ht="15.75" customHeight="1">
      <c r="A25" s="60" t="s">
        <v>62</v>
      </c>
      <c r="B25" s="82">
        <f>SUMIF('J. Demicoli'!$D$23:$D$43,A25,'J. Demicoli'!$S$23:$S$43)</f>
        <v>0</v>
      </c>
      <c r="C25" s="83">
        <f>SUMIF('Vella G.'!$D$23:$D$43,A25,'Vella G.'!$S$23:$S$43)</f>
        <v>0</v>
      </c>
      <c r="D25" s="83">
        <f>SUMIF('L. Caruana'!$D$23:$D$43,A25,'L. Caruana'!$S$23:$S$43)</f>
        <v>0</v>
      </c>
      <c r="E25" s="83">
        <f>SUMIF('Astrid-May Grima'!$D$23:$D$43,A25,'Astrid-May Grima'!$S$23:$S$43)</f>
        <v>935</v>
      </c>
      <c r="F25" s="83">
        <f>SUMIF('Farrugia Frendo C.'!$D$23:$D$43,A25,'Farrugia Frendo C.'!$S$23:$S$43)</f>
        <v>0</v>
      </c>
      <c r="G25" s="83">
        <f>SUMIF('Micallef Stafrace Y.'!$D$23:$D$43,A25,'Micallef Stafrace Y.'!$S$23:$S$43)</f>
        <v>0</v>
      </c>
      <c r="H25" s="83">
        <f>SUMIF('Demicoli A.'!$D$23:$D$43,A25,'Demicoli A.'!$S$23:$S$43)</f>
        <v>0</v>
      </c>
      <c r="I25" s="83">
        <f>SUMIF('Farrugia M.'!$D$23:$D$43,A25,'Farrugia M.'!$S$23:$S$43)</f>
        <v>0</v>
      </c>
      <c r="J25" s="83">
        <f>SUMIF('Nadine Lia'!$D$23:$D$43,A25,'Nadine Lia'!$S$23:$S$43)</f>
        <v>0</v>
      </c>
      <c r="K25" s="83">
        <f>SUMIF('Simone Grech'!$D$23:$D$43,A25,'Simone Grech'!$S$23:$S$43)</f>
        <v>0</v>
      </c>
      <c r="L25" s="83">
        <f>SUMIF('Camilleri N.'!$D$23:$D$43,A25,'Camilleri N.'!$S$23:$S$43)</f>
        <v>0</v>
      </c>
      <c r="M25" s="83">
        <f>SUMIF('J. Mifsud'!$D$23:$D$43,A25,'J. Mifsud'!$S$23:$S$43)</f>
        <v>0</v>
      </c>
      <c r="N25" s="83">
        <f>SUMIF('Clarke D.'!$D$23:$D$43,A25,'Clarke D.'!$S$23:$S$43)</f>
        <v>0</v>
      </c>
      <c r="O25" s="83">
        <f>SUMIF('Farrugia I.'!$D$23:$D$43,A25,'Farrugia I.'!$S$23:$S$43)</f>
        <v>0</v>
      </c>
      <c r="P25" s="83">
        <f>SUMIF('M. Vella'!$D$23:$D$43,A25,'M. Vella'!$S$23:$S$43)</f>
        <v>0</v>
      </c>
      <c r="Q25" s="83">
        <f>SUMIF('Stafrace Zammit C.'!$D$23:$D$43,A25,'Stafrace Zammit C.'!$S$23:$S$43)</f>
        <v>1</v>
      </c>
      <c r="R25" s="83">
        <f>SUMIF('Victor George Axiaq'!$D$23:$D$43,A25,'Victor George Axiaq'!$S$23:$S$43)</f>
        <v>0</v>
      </c>
      <c r="S25" s="83">
        <f>SUMIF('N. Bartolo'!$D$23:$D$43,A25,'N. Bartolo'!$S$23:$S$43)</f>
        <v>0</v>
      </c>
      <c r="T25" s="83">
        <f>SUMIF('Galea Sciberras N.'!$D$23:$D$43,A25,'Galea Sciberras N.'!$S$23:$S$43)</f>
        <v>0</v>
      </c>
      <c r="U25" s="83">
        <f>SUMIF('E. Mercieca'!$D$23:$D$43,A25,'E. Mercieca'!$S$23:$S$43)</f>
        <v>0</v>
      </c>
      <c r="V25" s="83">
        <f>SUMIF('Galea C.'!$D$23:$D$43,A25,'Galea C.'!$S$23:$S$43)</f>
        <v>0</v>
      </c>
      <c r="W25" s="83">
        <f>SUMIF('Frendo Dimech D.'!$D$23:$D$43,A25,'Frendo Dimech D.'!$S$23:$S$43)</f>
        <v>0</v>
      </c>
      <c r="X25" s="83">
        <f>SUMIF('Rachel Montebello'!$D$23:$D$43,A25,'Rachel Montebello'!$S$23:$S$43)</f>
        <v>0</v>
      </c>
      <c r="Y25" s="84">
        <f>SUMIF('Lara Lanfranco'!$D$23:$D$43,A25,'Lara Lanfranco'!$S$23:$S$43)</f>
        <v>0</v>
      </c>
      <c r="Z25" s="64">
        <f t="shared" si="0"/>
        <v>936</v>
      </c>
      <c r="AA25" s="85">
        <f t="shared" si="1"/>
        <v>0.05541740674955595</v>
      </c>
      <c r="AB25" s="86">
        <f t="shared" si="3"/>
        <v>936</v>
      </c>
      <c r="AC25" s="87">
        <f t="shared" si="2"/>
        <v>0.05541740674955595</v>
      </c>
    </row>
    <row r="26" spans="1:29" ht="15.75" customHeight="1">
      <c r="A26" s="60" t="s">
        <v>63</v>
      </c>
      <c r="B26" s="82">
        <f>SUMIF('J. Demicoli'!$D$23:$D$43,A26,'J. Demicoli'!$S$23:$S$43)</f>
        <v>1</v>
      </c>
      <c r="C26" s="83">
        <f>SUMIF('Vella G.'!$D$23:$D$43,A26,'Vella G.'!$S$23:$S$43)</f>
        <v>0</v>
      </c>
      <c r="D26" s="83">
        <f>SUMIF('L. Caruana'!$D$23:$D$43,A26,'L. Caruana'!$S$23:$S$43)</f>
        <v>0</v>
      </c>
      <c r="E26" s="83">
        <f>SUMIF('Astrid-May Grima'!$D$23:$D$43,A26,'Astrid-May Grima'!$S$23:$S$43)</f>
        <v>1568</v>
      </c>
      <c r="F26" s="83">
        <f>SUMIF('Farrugia Frendo C.'!$D$23:$D$43,A26,'Farrugia Frendo C.'!$S$23:$S$43)</f>
        <v>0</v>
      </c>
      <c r="G26" s="83">
        <f>SUMIF('Micallef Stafrace Y.'!$D$23:$D$43,A26,'Micallef Stafrace Y.'!$S$23:$S$43)</f>
        <v>0</v>
      </c>
      <c r="H26" s="83">
        <f>SUMIF('Demicoli A.'!$D$23:$D$43,A26,'Demicoli A.'!$S$23:$S$43)</f>
        <v>0</v>
      </c>
      <c r="I26" s="83">
        <f>SUMIF('Farrugia M.'!$D$23:$D$43,A26,'Farrugia M.'!$S$23:$S$43)</f>
        <v>0</v>
      </c>
      <c r="J26" s="83">
        <f>SUMIF('Nadine Lia'!$D$23:$D$43,A26,'Nadine Lia'!$S$23:$S$43)</f>
        <v>0</v>
      </c>
      <c r="K26" s="83">
        <f>SUMIF('Simone Grech'!$D$23:$D$43,A26,'Simone Grech'!$S$23:$S$43)</f>
        <v>0</v>
      </c>
      <c r="L26" s="83">
        <f>SUMIF('Camilleri N.'!$D$23:$D$43,A26,'Camilleri N.'!$S$23:$S$43)</f>
        <v>0</v>
      </c>
      <c r="M26" s="83">
        <f>SUMIF('J. Mifsud'!$D$23:$D$43,A26,'J. Mifsud'!$S$23:$S$43)</f>
        <v>0</v>
      </c>
      <c r="N26" s="83">
        <f>SUMIF('Clarke D.'!$D$23:$D$43,A26,'Clarke D.'!$S$23:$S$43)</f>
        <v>0</v>
      </c>
      <c r="O26" s="83">
        <f>SUMIF('Farrugia I.'!$D$23:$D$43,A26,'Farrugia I.'!$S$23:$S$43)</f>
        <v>0</v>
      </c>
      <c r="P26" s="83">
        <f>SUMIF('M. Vella'!$D$23:$D$43,A26,'M. Vella'!$S$23:$S$43)</f>
        <v>0</v>
      </c>
      <c r="Q26" s="83">
        <f>SUMIF('Stafrace Zammit C.'!$D$23:$D$43,A26,'Stafrace Zammit C.'!$S$23:$S$43)</f>
        <v>0</v>
      </c>
      <c r="R26" s="83">
        <f>SUMIF('Victor George Axiaq'!$D$23:$D$43,A26,'Victor George Axiaq'!$S$23:$S$43)</f>
        <v>0</v>
      </c>
      <c r="S26" s="83">
        <f>SUMIF('N. Bartolo'!$D$23:$D$43,A26,'N. Bartolo'!$S$23:$S$43)</f>
        <v>0</v>
      </c>
      <c r="T26" s="83">
        <f>SUMIF('Galea Sciberras N.'!$D$23:$D$43,A26,'Galea Sciberras N.'!$S$23:$S$43)</f>
        <v>0</v>
      </c>
      <c r="U26" s="83">
        <f>SUMIF('E. Mercieca'!$D$23:$D$43,A26,'E. Mercieca'!$S$23:$S$43)</f>
        <v>0</v>
      </c>
      <c r="V26" s="83">
        <f>SUMIF('Galea C.'!$D$23:$D$43,A26,'Galea C.'!$S$23:$S$43)</f>
        <v>0</v>
      </c>
      <c r="W26" s="83">
        <f>SUMIF('Frendo Dimech D.'!$D$23:$D$43,A26,'Frendo Dimech D.'!$S$23:$S$43)</f>
        <v>0</v>
      </c>
      <c r="X26" s="83">
        <f>SUMIF('Rachel Montebello'!$D$23:$D$43,A26,'Rachel Montebello'!$S$23:$S$43)</f>
        <v>0</v>
      </c>
      <c r="Y26" s="84">
        <f>SUMIF('Lara Lanfranco'!$D$23:$D$43,A26,'Lara Lanfranco'!$S$23:$S$43)</f>
        <v>0</v>
      </c>
      <c r="Z26" s="64">
        <f t="shared" si="0"/>
        <v>1569</v>
      </c>
      <c r="AA26" s="85">
        <f t="shared" si="1"/>
        <v>0.09289520426287744</v>
      </c>
      <c r="AB26" s="86">
        <f t="shared" si="3"/>
        <v>1569</v>
      </c>
      <c r="AC26" s="87">
        <f t="shared" si="2"/>
        <v>0.09289520426287744</v>
      </c>
    </row>
    <row r="27" spans="1:29" ht="15.75" customHeight="1">
      <c r="A27" s="88" t="s">
        <v>128</v>
      </c>
      <c r="B27" s="82">
        <f>SUMIF('J. Demicoli'!$D$23:$D$44,A27,'J. Demicoli'!$S$23:$S$44)</f>
        <v>0</v>
      </c>
      <c r="C27" s="83">
        <f>SUMIF('Vella G.'!$D$23:$D$43,A27,'Vella G.'!$S$23:$S$43)</f>
        <v>0</v>
      </c>
      <c r="D27" s="83">
        <f>SUMIF('L. Caruana'!$D$23:$D$44,A27,'L. Caruana'!$S$23:$S$44)</f>
        <v>0</v>
      </c>
      <c r="E27" s="83">
        <f>SUMIF('Astrid-May Grima'!$D$23:$D$44,A27,'Astrid-May Grima'!$S$23:$S$44)</f>
        <v>0</v>
      </c>
      <c r="F27" s="83">
        <f>SUMIF('Farrugia Frendo C.'!$D$23:$D$44,A27,'Farrugia Frendo C.'!$S$23:$S$44)</f>
        <v>0</v>
      </c>
      <c r="G27" s="83">
        <f>SUMIF('Micallef Stafrace Y.'!$D$23:$D$44,A27,'Micallef Stafrace Y.'!$S$23:$S$44)</f>
        <v>0</v>
      </c>
      <c r="H27" s="83">
        <f>SUMIF('Demicoli A.'!$D$23:$D$44,A27,'Demicoli A.'!$S$23:$S$44)</f>
        <v>0</v>
      </c>
      <c r="I27" s="83">
        <f>SUMIF('Farrugia M.'!$D$23:$D$44,A27,'Farrugia M.'!$S$23:$S$44)</f>
        <v>0</v>
      </c>
      <c r="J27" s="83">
        <f>SUMIF('Nadine Lia'!$D$23:$D$44,A27,'Nadine Lia'!$S$23:$S$44)</f>
        <v>0</v>
      </c>
      <c r="K27" s="83">
        <f>SUMIF('Simone Grech'!$D$23:$D$44,A27,'Simone Grech'!$S$23:$S$44)</f>
        <v>0</v>
      </c>
      <c r="L27" s="83">
        <f>SUMIF('Camilleri N.'!$D$23:$D$44,A27,'Camilleri N.'!$S$23:$S$44)</f>
        <v>1</v>
      </c>
      <c r="M27" s="83">
        <f>SUMIF('J. Mifsud'!$D$23:$D$44,A27,'J. Mifsud'!$S$23:$S$44)</f>
        <v>0</v>
      </c>
      <c r="N27" s="83">
        <f>SUMIF('Clarke D.'!$D$23:$D$44,A27,'Clarke D.'!$S$23:$S$44)</f>
        <v>0</v>
      </c>
      <c r="O27" s="83">
        <f>SUMIF('Farrugia I.'!$D$23:$D$44,A27,'Farrugia I.'!$S$23:$S$44)</f>
        <v>0</v>
      </c>
      <c r="P27" s="83">
        <f>SUMIF('M. Vella'!$D$29:$D$50,A27,'M. Vella'!$S$29:$S$50)</f>
        <v>0</v>
      </c>
      <c r="Q27" s="83">
        <f>SUMIF('Stafrace Zammit C.'!$D$23:$D$44,A27,'Stafrace Zammit C.'!$S$23:$S$44)</f>
        <v>1</v>
      </c>
      <c r="R27" s="83">
        <f>SUMIF('Victor George Axiaq'!$D$23:$D$44,A27,'Victor George Axiaq'!$S$23:$S$44)</f>
        <v>0</v>
      </c>
      <c r="S27" s="83">
        <f>SUMIF('N. Bartolo'!$D$23:$D$44,A27,'N. Bartolo'!$S$23:$S$44)</f>
        <v>0</v>
      </c>
      <c r="T27" s="83">
        <f>SUMIF('Galea Sciberras N.'!$D$23:$D$43,A27,'Galea Sciberras N.'!$S$23:$S$43)</f>
        <v>0</v>
      </c>
      <c r="U27" s="83">
        <f>SUMIF('E. Mercieca'!$D$23:$D$43,A27,'E. Mercieca'!$S$23:$S$43)</f>
        <v>0</v>
      </c>
      <c r="V27" s="83">
        <f>SUMIF('Galea C.'!$D$23:$D$43,A27,'Galea C.'!$S$23:$S$43)</f>
        <v>0</v>
      </c>
      <c r="W27" s="83">
        <f>SUMIF('Frendo Dimech D.'!$D$23:$D$43,A27,'Frendo Dimech D.'!$S$23:$S$43)</f>
        <v>4</v>
      </c>
      <c r="X27" s="83">
        <f>SUMIF('Rachel Montebello'!$D$23:$D$43,A27,'Rachel Montebello'!$S$23:$S$43)</f>
        <v>0</v>
      </c>
      <c r="Y27" s="84">
        <f>SUMIF('Lara Lanfranco'!$D$23:$D$43,A27,'Lara Lanfranco'!$S$23:$S$43)</f>
        <v>0</v>
      </c>
      <c r="Z27" s="89">
        <f t="shared" si="0"/>
        <v>6</v>
      </c>
      <c r="AA27" s="85">
        <f>Z27/$Z$31</f>
        <v>0.00035523978685612787</v>
      </c>
      <c r="AB27" s="86">
        <f t="shared" si="3"/>
        <v>6</v>
      </c>
      <c r="AC27" s="87">
        <f t="shared" si="2"/>
        <v>0.00035523978685612787</v>
      </c>
    </row>
    <row r="28" spans="1:29" ht="15.75" customHeight="1">
      <c r="A28" s="88" t="s">
        <v>209</v>
      </c>
      <c r="B28" s="82">
        <f>SUMIF('J. Demicoli'!$D$23:$D$44,A28,'J. Demicoli'!$S$23:$S$44)</f>
        <v>0</v>
      </c>
      <c r="C28" s="83">
        <f>SUMIF('Vella G.'!$D$23:$D$43,A28,'Vella G.'!$S$23:$S$43)</f>
        <v>0</v>
      </c>
      <c r="D28" s="83">
        <f>SUMIF('L. Caruana'!$D$23:$D$44,A28,'L. Caruana'!$S$23:$S$44)</f>
        <v>0</v>
      </c>
      <c r="E28" s="83">
        <f>SUMIF('Astrid-May Grima'!$D$23:$D$44,A28,'Astrid-May Grima'!$S$23:$S$44)</f>
        <v>0</v>
      </c>
      <c r="F28" s="83">
        <f>SUMIF('Farrugia Frendo C.'!$D$23:$D$44,A28,'Farrugia Frendo C.'!$S$23:$S$44)</f>
        <v>0</v>
      </c>
      <c r="G28" s="83">
        <f>SUMIF('Micallef Stafrace Y.'!$D$23:$D$44,A28,'Micallef Stafrace Y.'!$S$23:$S$44)</f>
        <v>0</v>
      </c>
      <c r="H28" s="83">
        <f>SUMIF('Demicoli A.'!$D$23:$D$44,A28,'Demicoli A.'!$S$23:$S$44)</f>
        <v>0</v>
      </c>
      <c r="I28" s="83">
        <f>SUMIF('Farrugia M.'!$D$23:$D$44,A28,'Farrugia M.'!$S$23:$S$44)</f>
        <v>0</v>
      </c>
      <c r="J28" s="83">
        <f>SUMIF('Nadine Lia'!$D$23:$D$44,A28,'Nadine Lia'!$S$23:$S$44)</f>
        <v>0</v>
      </c>
      <c r="K28" s="83">
        <f>SUMIF('Simone Grech'!$D$23:$D$44,A28,'Simone Grech'!$S$23:$S$44)</f>
        <v>0</v>
      </c>
      <c r="L28" s="83">
        <f>SUMIF('Camilleri N.'!$D$23:$D$44,A28,'Camilleri N.'!$S$23:$S$44)</f>
        <v>0</v>
      </c>
      <c r="M28" s="83">
        <f>SUMIF('J. Mifsud'!$D$23:$D$44,A28,'J. Mifsud'!$S$23:$S$44)</f>
        <v>0</v>
      </c>
      <c r="N28" s="83">
        <f>SUMIF('Clarke D.'!$D$23:$D$44,A28,'Clarke D.'!$S$23:$S$44)</f>
        <v>0</v>
      </c>
      <c r="O28" s="83">
        <f>SUMIF('Farrugia I.'!$D$23:$D$44,A28,'Farrugia I.'!$S$23:$S$44)</f>
        <v>0</v>
      </c>
      <c r="P28" s="83">
        <f>SUMIF('M. Vella'!$D$29:$D$50,A28,'M. Vella'!$S$29:$S$50)</f>
        <v>0</v>
      </c>
      <c r="Q28" s="83">
        <f>SUMIF('Stafrace Zammit C.'!$D$23:$D$44,A28,'Stafrace Zammit C.'!$S$23:$S$44)</f>
        <v>0</v>
      </c>
      <c r="R28" s="83">
        <f>SUMIF('Victor George Axiaq'!$D$23:$D$44,A28,'Victor George Axiaq'!$S$23:$S$44)</f>
        <v>0</v>
      </c>
      <c r="S28" s="83">
        <f>SUMIF('N. Bartolo'!$D$23:$D$44,A28,'N. Bartolo'!$S$23:$S$44)</f>
        <v>0</v>
      </c>
      <c r="T28" s="83">
        <f>SUMIF('Galea Sciberras N.'!$D$23:$D$43,A28,'Galea Sciberras N.'!$S$23:$S$43)</f>
        <v>0</v>
      </c>
      <c r="U28" s="83">
        <f>SUMIF('E. Mercieca'!$D$23:$D$43,A28,'E. Mercieca'!$S$23:$S$43)</f>
        <v>0</v>
      </c>
      <c r="V28" s="83">
        <f>SUMIF('Galea C.'!$D$23:$D$43,A28,'Galea C.'!$S$23:$S$43)</f>
        <v>0</v>
      </c>
      <c r="W28" s="83">
        <f>SUMIF('Frendo Dimech D.'!$D$23:$D$43,A28,'Frendo Dimech D.'!$S$23:$S$43)</f>
        <v>0</v>
      </c>
      <c r="X28" s="83">
        <f>SUMIF('Rachel Montebello'!$D$23:$D$43,A28,'Rachel Montebello'!$S$23:$S$43)</f>
        <v>0</v>
      </c>
      <c r="Y28" s="84">
        <f>SUMIF('Lara Lanfranco'!$D$23:$D$43,A28,'Lara Lanfranco'!$S$23:$S$43)</f>
        <v>0</v>
      </c>
      <c r="Z28" s="89">
        <f t="shared" si="0"/>
        <v>0</v>
      </c>
      <c r="AA28" s="90">
        <f>Z28/$Z$31</f>
        <v>0</v>
      </c>
      <c r="AB28" s="86">
        <f t="shared" si="3"/>
        <v>0</v>
      </c>
      <c r="AC28" s="87">
        <f t="shared" si="2"/>
        <v>0</v>
      </c>
    </row>
    <row r="29" spans="1:29" ht="15.75" customHeight="1">
      <c r="A29" s="88" t="s">
        <v>129</v>
      </c>
      <c r="B29" s="82">
        <f>SUMIF('J. Demicoli'!$D$23:$D$44,A29,'J. Demicoli'!$S$23:$S$44)</f>
        <v>0</v>
      </c>
      <c r="C29" s="83">
        <f>SUMIF('Vella G.'!$D$23:$D$43,A29,'Vella G.'!$S$23:$S$43)</f>
        <v>0</v>
      </c>
      <c r="D29" s="83">
        <f>SUMIF('L. Caruana'!$D$23:$D$44,A29,'L. Caruana'!$S$23:$S$44)</f>
        <v>0</v>
      </c>
      <c r="E29" s="83">
        <f>SUMIF('Astrid-May Grima'!$D$23:$D$44,A29,'Astrid-May Grima'!$S$23:$S$44)</f>
        <v>0</v>
      </c>
      <c r="F29" s="83">
        <f>SUMIF('Farrugia Frendo C.'!$D$23:$D$44,A29,'Farrugia Frendo C.'!$S$23:$S$44)</f>
        <v>0</v>
      </c>
      <c r="G29" s="83">
        <f>SUMIF('Micallef Stafrace Y.'!$D$23:$D$44,A29,'Micallef Stafrace Y.'!$S$23:$S$44)</f>
        <v>0</v>
      </c>
      <c r="H29" s="83">
        <f>SUMIF('Demicoli A.'!$D$23:$D$44,A29,'Demicoli A.'!$S$23:$S$44)</f>
        <v>0</v>
      </c>
      <c r="I29" s="83">
        <f>SUMIF('Farrugia M.'!$D$23:$D$44,A29,'Farrugia M.'!$S$23:$S$44)</f>
        <v>0</v>
      </c>
      <c r="J29" s="83">
        <f>SUMIF('Nadine Lia'!$D$23:$D$44,A29,'Nadine Lia'!$S$23:$S$44)</f>
        <v>0</v>
      </c>
      <c r="K29" s="83">
        <f>SUMIF('Simone Grech'!$D$23:$D$44,A29,'Simone Grech'!$S$23:$S$44)</f>
        <v>0</v>
      </c>
      <c r="L29" s="83">
        <f>SUMIF('Camilleri N.'!$D$23:$D$44,A29,'Camilleri N.'!$S$23:$S$44)</f>
        <v>0</v>
      </c>
      <c r="M29" s="83">
        <f>SUMIF('J. Mifsud'!$D$23:$D$44,A29,'J. Mifsud'!$S$23:$S$44)</f>
        <v>0</v>
      </c>
      <c r="N29" s="83">
        <f>SUMIF('Clarke D.'!$D$23:$D$44,A29,'Clarke D.'!$S$23:$S$44)</f>
        <v>0</v>
      </c>
      <c r="O29" s="83">
        <f>SUMIF('Farrugia I.'!$D$23:$D$44,A29,'Farrugia I.'!$S$23:$S$44)</f>
        <v>0</v>
      </c>
      <c r="P29" s="83">
        <f>SUMIF('M. Vella'!$D$29:$D$50,A29,'M. Vella'!$S$29:$S$50)</f>
        <v>0</v>
      </c>
      <c r="Q29" s="83">
        <f>SUMIF('Stafrace Zammit C.'!$D$23:$D$44,A29,'Stafrace Zammit C.'!$S$23:$S$44)</f>
        <v>1</v>
      </c>
      <c r="R29" s="83">
        <f>SUMIF('Victor George Axiaq'!$D$23:$D$44,A29,'Victor George Axiaq'!$S$23:$S$44)</f>
        <v>0</v>
      </c>
      <c r="S29" s="83">
        <f>SUMIF('N. Bartolo'!$D$23:$D$44,A29,'N. Bartolo'!$S$23:$S$44)</f>
        <v>0</v>
      </c>
      <c r="T29" s="83">
        <f>SUMIF('Galea Sciberras N.'!$D$23:$D$43,A29,'Galea Sciberras N.'!$S$23:$S$43)</f>
        <v>0</v>
      </c>
      <c r="U29" s="83">
        <f>SUMIF('E. Mercieca'!$D$23:$D$43,A29,'E. Mercieca'!$S$23:$S$43)</f>
        <v>0</v>
      </c>
      <c r="V29" s="83">
        <f>SUMIF('Galea C.'!$D$23:$D$43,A29,'Galea C.'!$S$23:$S$43)</f>
        <v>0</v>
      </c>
      <c r="W29" s="83">
        <f>SUMIF('Frendo Dimech D.'!$D$23:$D$43,A29,'Frendo Dimech D.'!$S$23:$S$43)</f>
        <v>0</v>
      </c>
      <c r="X29" s="83">
        <f>SUMIF('Rachel Montebello'!$D$23:$D$43,A29,'Rachel Montebello'!$S$23:$S$43)</f>
        <v>1</v>
      </c>
      <c r="Y29" s="84">
        <f>SUMIF('Lara Lanfranco'!$D$23:$D$43,A29,'Lara Lanfranco'!$S$23:$S$43)</f>
        <v>0</v>
      </c>
      <c r="Z29" s="89">
        <f t="shared" si="0"/>
        <v>2</v>
      </c>
      <c r="AA29" s="90">
        <f>Z29/$Z$31</f>
        <v>0.00011841326228537596</v>
      </c>
      <c r="AB29" s="86">
        <f t="shared" si="3"/>
        <v>2</v>
      </c>
      <c r="AC29" s="87">
        <f t="shared" si="2"/>
        <v>0.00011841326228537596</v>
      </c>
    </row>
    <row r="30" spans="1:29" ht="15.75" customHeight="1" thickBot="1">
      <c r="A30" s="91" t="s">
        <v>130</v>
      </c>
      <c r="B30" s="61">
        <f>SUMIF('J. Demicoli'!$D$23:$D$44,A30,'J. Demicoli'!$S$23:$S$44)</f>
        <v>0</v>
      </c>
      <c r="C30" s="62">
        <f>SUMIF('Vella G.'!$D$23:$D$43,A30,'Vella G.'!$S$23:$S$43)</f>
        <v>0</v>
      </c>
      <c r="D30" s="62">
        <f>SUMIF('L. Caruana'!$D$23:$D$44,A30,'L. Caruana'!$S$23:$S$44)</f>
        <v>0</v>
      </c>
      <c r="E30" s="62">
        <f>SUMIF('Astrid-May Grima'!$D$23:$D$44,A30,'Astrid-May Grima'!$S$23:$S$44)</f>
        <v>0</v>
      </c>
      <c r="F30" s="62">
        <f>SUMIF('Farrugia Frendo C.'!$D$23:$D$44,A30,'Farrugia Frendo C.'!$S$23:$S$44)</f>
        <v>0</v>
      </c>
      <c r="G30" s="62">
        <f>SUMIF('Micallef Stafrace Y.'!$D$23:$D$44,A30,'Micallef Stafrace Y.'!$S$23:$S$44)</f>
        <v>0</v>
      </c>
      <c r="H30" s="62">
        <f>SUMIF('Demicoli A.'!$D$23:$D$44,A30,'Demicoli A.'!$S$23:$S$44)</f>
        <v>0</v>
      </c>
      <c r="I30" s="62">
        <f>SUMIF('Farrugia M.'!$D$23:$D$44,A30,'Farrugia M.'!$S$23:$S$44)</f>
        <v>0</v>
      </c>
      <c r="J30" s="62">
        <f>SUMIF('Nadine Lia'!$D$23:$D$44,A30,'Nadine Lia'!$S$23:$S$44)</f>
        <v>0</v>
      </c>
      <c r="K30" s="62">
        <f>SUMIF('Simone Grech'!$D$23:$D$44,A30,'Simone Grech'!$S$23:$S$44)</f>
        <v>0</v>
      </c>
      <c r="L30" s="62">
        <f>SUMIF('Camilleri N.'!$D$23:$D$44,A30,'Camilleri N.'!$S$23:$S$44)</f>
        <v>0</v>
      </c>
      <c r="M30" s="62">
        <f>SUMIF('J. Mifsud'!$D$23:$D$44,A30,'J. Mifsud'!$S$23:$S$44)</f>
        <v>0</v>
      </c>
      <c r="N30" s="62">
        <f>SUMIF('Clarke D.'!$D$23:$D$44,A30,'Clarke D.'!$S$23:$S$44)</f>
        <v>32</v>
      </c>
      <c r="O30" s="62">
        <f>SUMIF('Farrugia I.'!$D$23:$D$44,A30,'Farrugia I.'!$S$23:$S$44)</f>
        <v>584</v>
      </c>
      <c r="P30" s="62">
        <f>SUMIF('M. Vella'!$D$29:$D$50,A30,'M. Vella'!$S$29:$S$50)</f>
        <v>0</v>
      </c>
      <c r="Q30" s="62">
        <f>SUMIF('Stafrace Zammit C.'!$D$23:$D$44,A30,'Stafrace Zammit C.'!$S$23:$S$44)</f>
        <v>0</v>
      </c>
      <c r="R30" s="62">
        <f>SUMIF('Victor George Axiaq'!$D$23:$D$44,A30,'Victor George Axiaq'!$S$23:$S$44)</f>
        <v>0</v>
      </c>
      <c r="S30" s="62">
        <f>SUMIF('N. Bartolo'!$D$23:$D$44,A30,'N. Bartolo'!$S$23:$S$44)</f>
        <v>0</v>
      </c>
      <c r="T30" s="62">
        <f>SUMIF('Galea Sciberras N.'!$D$23:$D$43,A30,'Galea Sciberras N.'!$S$23:$S$43)</f>
        <v>0</v>
      </c>
      <c r="U30" s="62">
        <f>SUMIF('E. Mercieca'!$D$23:$D$43,A30,'E. Mercieca'!$S$23:$S$43)</f>
        <v>0</v>
      </c>
      <c r="V30" s="62">
        <f>SUMIF('Galea C.'!$D$23:$D$43,A30,'Galea C.'!$S$23:$S$43)</f>
        <v>0</v>
      </c>
      <c r="W30" s="62">
        <f>SUMIF('Frendo Dimech D.'!$D$23:$D$43,A30,'Frendo Dimech D.'!$S$23:$S$43)</f>
        <v>3</v>
      </c>
      <c r="X30" s="62">
        <f>SUMIF('Rachel Montebello'!$D$23:$D$43,A30,'Rachel Montebello'!$S$23:$S$43)</f>
        <v>0</v>
      </c>
      <c r="Y30" s="63">
        <f>SUMIF('Lara Lanfranco'!$D$23:$D$43,A30,'Lara Lanfranco'!$S$23:$S$43)</f>
        <v>0</v>
      </c>
      <c r="Z30" s="64">
        <f t="shared" si="0"/>
        <v>619</v>
      </c>
      <c r="AA30" s="85">
        <f>Z30/$Z$31</f>
        <v>0.03664890467732386</v>
      </c>
      <c r="AB30" s="86">
        <f t="shared" si="3"/>
        <v>619</v>
      </c>
      <c r="AC30" s="87">
        <f t="shared" si="2"/>
        <v>0.03664890467732386</v>
      </c>
    </row>
    <row r="31" spans="1:29" s="99" customFormat="1" ht="13.5" customHeight="1" thickBot="1">
      <c r="A31" s="92" t="s">
        <v>21</v>
      </c>
      <c r="B31" s="199">
        <f aca="true" t="shared" si="4" ref="B31:Z31">SUM(B10:B30)</f>
        <v>374</v>
      </c>
      <c r="C31" s="200">
        <f t="shared" si="4"/>
        <v>226</v>
      </c>
      <c r="D31" s="200">
        <f t="shared" si="4"/>
        <v>0</v>
      </c>
      <c r="E31" s="200">
        <f t="shared" si="4"/>
        <v>3553</v>
      </c>
      <c r="F31" s="200">
        <f t="shared" si="4"/>
        <v>1655</v>
      </c>
      <c r="G31" s="200">
        <f t="shared" si="4"/>
        <v>1903</v>
      </c>
      <c r="H31" s="200">
        <f t="shared" si="4"/>
        <v>575</v>
      </c>
      <c r="I31" s="200">
        <f t="shared" si="4"/>
        <v>240</v>
      </c>
      <c r="J31" s="200">
        <f t="shared" si="4"/>
        <v>440</v>
      </c>
      <c r="K31" s="200">
        <f t="shared" si="4"/>
        <v>371</v>
      </c>
      <c r="L31" s="200">
        <f t="shared" si="4"/>
        <v>267</v>
      </c>
      <c r="M31" s="200">
        <f t="shared" si="4"/>
        <v>135</v>
      </c>
      <c r="N31" s="200">
        <f t="shared" si="4"/>
        <v>440</v>
      </c>
      <c r="O31" s="200">
        <f t="shared" si="4"/>
        <v>1438</v>
      </c>
      <c r="P31" s="200">
        <f t="shared" si="4"/>
        <v>319</v>
      </c>
      <c r="Q31" s="200">
        <f t="shared" si="4"/>
        <v>1255</v>
      </c>
      <c r="R31" s="200">
        <f t="shared" si="4"/>
        <v>1987</v>
      </c>
      <c r="S31" s="200">
        <f t="shared" si="4"/>
        <v>0</v>
      </c>
      <c r="T31" s="200">
        <f t="shared" si="4"/>
        <v>924</v>
      </c>
      <c r="U31" s="200">
        <f t="shared" si="4"/>
        <v>0</v>
      </c>
      <c r="V31" s="200">
        <f t="shared" si="4"/>
        <v>341</v>
      </c>
      <c r="W31" s="200">
        <f t="shared" si="4"/>
        <v>146</v>
      </c>
      <c r="X31" s="200">
        <f>SUM(X10:X30)</f>
        <v>301</v>
      </c>
      <c r="Y31" s="200">
        <f>SUM(Y10:Y30)</f>
        <v>0</v>
      </c>
      <c r="Z31" s="202">
        <f t="shared" si="4"/>
        <v>16890</v>
      </c>
      <c r="AA31" s="96"/>
      <c r="AB31" s="97"/>
      <c r="AC31" s="98"/>
    </row>
    <row r="32" spans="2:29" ht="13.5" customHeight="1" thickBot="1">
      <c r="B32" s="100">
        <f>B31/Z31</f>
        <v>0.022143280047365304</v>
      </c>
      <c r="C32" s="101">
        <f>C31/Z31</f>
        <v>0.013380698638247484</v>
      </c>
      <c r="D32" s="101">
        <f>D31/Z31</f>
        <v>0</v>
      </c>
      <c r="E32" s="101">
        <f>E31/Z31</f>
        <v>0.21036116044997039</v>
      </c>
      <c r="F32" s="101">
        <f>F31/Z31</f>
        <v>0.0979869745411486</v>
      </c>
      <c r="G32" s="101">
        <f>G31/Z31</f>
        <v>0.11267021906453523</v>
      </c>
      <c r="H32" s="101">
        <f>H31/Z31</f>
        <v>0.03404381290704559</v>
      </c>
      <c r="I32" s="101">
        <f>I31/Z31</f>
        <v>0.014209591474245116</v>
      </c>
      <c r="J32" s="101">
        <f>J31/Z31</f>
        <v>0.02605091770278271</v>
      </c>
      <c r="K32" s="101">
        <f>K31/Z31</f>
        <v>0.02196566015393724</v>
      </c>
      <c r="L32" s="101">
        <f>L31/Z31</f>
        <v>0.01580817051509769</v>
      </c>
      <c r="M32" s="101">
        <f>M31/Z31</f>
        <v>0.007992895204262877</v>
      </c>
      <c r="N32" s="101">
        <f>N31/Z31</f>
        <v>0.02605091770278271</v>
      </c>
      <c r="O32" s="101">
        <f>O31/Z31</f>
        <v>0.08513913558318531</v>
      </c>
      <c r="P32" s="101">
        <f>P31/Z31</f>
        <v>0.018886915334517466</v>
      </c>
      <c r="Q32" s="101">
        <f>Q31/Z31</f>
        <v>0.07430432208407342</v>
      </c>
      <c r="R32" s="101">
        <f>R31/Z31</f>
        <v>0.11764357608052102</v>
      </c>
      <c r="S32" s="101">
        <f>S31/Z31</f>
        <v>0</v>
      </c>
      <c r="T32" s="101">
        <f>T31/Z31</f>
        <v>0.054706927175843696</v>
      </c>
      <c r="U32" s="101">
        <f>U31/Z31</f>
        <v>0</v>
      </c>
      <c r="V32" s="101">
        <f>V31/Z31</f>
        <v>0.0201894612196566</v>
      </c>
      <c r="W32" s="101">
        <f>W31/Z31</f>
        <v>0.008644168146832444</v>
      </c>
      <c r="X32" s="101">
        <f>X31/Z31</f>
        <v>0.017821195973949083</v>
      </c>
      <c r="Y32" s="102">
        <f>Y31/Z31</f>
        <v>0</v>
      </c>
      <c r="Z32" s="203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32" right="0.34" top="0.38" bottom="1" header="0.23" footer="0.5"/>
  <pageSetup fitToHeight="1" fitToWidth="1" horizontalDpi="600" verticalDpi="600" orientation="landscape" paperSize="9" scale="87" r:id="rId2"/>
  <ignoredErrors>
    <ignoredError sqref="AB12 AB15 AB20 AB22:AB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3">
      <selection activeCell="G27" sqref="G27"/>
    </sheetView>
  </sheetViews>
  <sheetFormatPr defaultColWidth="9.140625" defaultRowHeight="12.75"/>
  <cols>
    <col min="1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140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160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247</v>
      </c>
      <c r="H23" s="3"/>
      <c r="I23" s="38">
        <v>10</v>
      </c>
      <c r="J23" s="3"/>
      <c r="K23" s="38"/>
      <c r="L23" s="3"/>
      <c r="M23" s="38">
        <v>8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249</v>
      </c>
      <c r="T23" s="3"/>
      <c r="U23" s="38"/>
      <c r="V23" s="3"/>
      <c r="W23" s="18">
        <f>IF(ISNUMBER(S23),S23,0)-IF(ISNUMBER(U23),U23,0)</f>
        <v>249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48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48</v>
      </c>
      <c r="T24" s="3"/>
      <c r="U24" s="39"/>
      <c r="V24" s="3"/>
      <c r="W24" s="18">
        <f aca="true" t="shared" si="0" ref="W24:W39">IF(ISNUMBER(S24),S24,0)-IF(ISNUMBER(U24),U24,0)</f>
        <v>48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49</v>
      </c>
      <c r="H25" s="3"/>
      <c r="I25" s="39">
        <v>5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49</v>
      </c>
      <c r="T25" s="3"/>
      <c r="U25" s="39"/>
      <c r="V25" s="3"/>
      <c r="W25" s="18">
        <f t="shared" si="0"/>
        <v>49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'[1]J. Demicoli'!$S$39</f>
        <v>1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372</v>
      </c>
      <c r="H45" s="18"/>
      <c r="I45" s="21">
        <f>SUM(I23:I43)</f>
        <v>15</v>
      </c>
      <c r="J45" s="18"/>
      <c r="K45" s="21">
        <f>SUM(K23:K43)</f>
        <v>0</v>
      </c>
      <c r="L45" s="18"/>
      <c r="M45" s="21">
        <f>SUM(M23:M43)</f>
        <v>13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374</v>
      </c>
      <c r="T45" s="18"/>
      <c r="U45" s="21">
        <f>SUM(U23:U43)</f>
        <v>0</v>
      </c>
      <c r="V45" s="18"/>
      <c r="W45" s="21">
        <f>SUM(W23:W43)</f>
        <v>374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9">
      <selection activeCell="G27" sqref="G27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7.57421875" style="1" bestFit="1" customWidth="1"/>
    <col min="10" max="10" width="1.421875" style="1" customWidth="1"/>
    <col min="11" max="11" width="8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5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124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>
        <v>2</v>
      </c>
      <c r="J23" s="3"/>
      <c r="K23" s="38"/>
      <c r="L23" s="3"/>
      <c r="M23" s="38">
        <v>1</v>
      </c>
      <c r="N23" s="3"/>
      <c r="O23" s="38"/>
      <c r="P23" s="3"/>
      <c r="Q23" s="38">
        <v>1</v>
      </c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60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60</v>
      </c>
      <c r="T24" s="3"/>
      <c r="U24" s="39">
        <v>5</v>
      </c>
      <c r="V24" s="3"/>
      <c r="W24" s="18">
        <f aca="true" t="shared" si="0" ref="W24:W39">IF(ISNUMBER(S24),S24,0)-IF(ISNUMBER(U24),U24,0)</f>
        <v>55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162</v>
      </c>
      <c r="H25" s="3"/>
      <c r="I25" s="39">
        <v>8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166</v>
      </c>
      <c r="T25" s="3"/>
      <c r="U25" s="39"/>
      <c r="V25" s="3"/>
      <c r="W25" s="18">
        <f t="shared" si="0"/>
        <v>166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222</v>
      </c>
      <c r="H45" s="18"/>
      <c r="I45" s="21">
        <f>SUM(I23:I43)</f>
        <v>13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226</v>
      </c>
      <c r="T45" s="18"/>
      <c r="U45" s="21">
        <f>SUM(U23:U43)</f>
        <v>5</v>
      </c>
      <c r="V45" s="18"/>
      <c r="W45" s="21">
        <f>SUM(W23:W43)</f>
        <v>221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">
      <selection activeCell="G27" sqref="G27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42187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421875" style="1" customWidth="1"/>
    <col min="29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">
      <c r="B4" s="212" t="s">
        <v>214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">
      <selection activeCell="G27" sqref="G27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42187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14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176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184</v>
      </c>
      <c r="H24" s="3"/>
      <c r="I24" s="39">
        <v>7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189</v>
      </c>
      <c r="T24" s="3"/>
      <c r="U24" s="39">
        <v>51</v>
      </c>
      <c r="V24" s="3"/>
      <c r="W24" s="18">
        <f aca="true" t="shared" si="0" ref="W24:W39">IF(ISNUMBER(S24),S24,0)-IF(ISNUMBER(U24),U24,0)</f>
        <v>138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28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32</v>
      </c>
      <c r="T25" s="3"/>
      <c r="U25" s="39"/>
      <c r="V25" s="3"/>
      <c r="W25" s="18">
        <f t="shared" si="0"/>
        <v>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7</v>
      </c>
      <c r="H35" s="3"/>
      <c r="I35" s="39"/>
      <c r="J35" s="3"/>
      <c r="K35" s="39"/>
      <c r="L35" s="3"/>
      <c r="M35" s="39">
        <v>1</v>
      </c>
      <c r="N35" s="3"/>
      <c r="O35" s="39"/>
      <c r="P35" s="3"/>
      <c r="Q35" s="39"/>
      <c r="R35" s="3"/>
      <c r="S35" s="18">
        <f t="shared" si="1"/>
        <v>6</v>
      </c>
      <c r="T35" s="3"/>
      <c r="U35" s="39"/>
      <c r="V35" s="3"/>
      <c r="W35" s="18">
        <f t="shared" si="0"/>
        <v>6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1327</v>
      </c>
      <c r="H36" s="3"/>
      <c r="I36" s="39">
        <v>124</v>
      </c>
      <c r="J36" s="3"/>
      <c r="K36" s="39"/>
      <c r="L36" s="3"/>
      <c r="M36" s="39">
        <v>23</v>
      </c>
      <c r="N36" s="3"/>
      <c r="O36" s="39"/>
      <c r="P36" s="3"/>
      <c r="Q36" s="39"/>
      <c r="R36" s="3"/>
      <c r="S36" s="18">
        <f t="shared" si="1"/>
        <v>1428</v>
      </c>
      <c r="T36" s="3"/>
      <c r="U36" s="39">
        <v>19</v>
      </c>
      <c r="V36" s="3"/>
      <c r="W36" s="18">
        <f>IF(ISNUMBER(S36),S36,0)-IF(ISNUMBER(U36),U36,0)</f>
        <v>1409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1546</v>
      </c>
      <c r="H45" s="18"/>
      <c r="I45" s="21">
        <f>SUM(I22:I43)</f>
        <v>135</v>
      </c>
      <c r="J45" s="18"/>
      <c r="K45" s="21">
        <f>SUM(K23:K43)</f>
        <v>0</v>
      </c>
      <c r="L45" s="18"/>
      <c r="M45" s="21">
        <f>SUM(M22:M43)</f>
        <v>26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1655</v>
      </c>
      <c r="T45" s="18"/>
      <c r="U45" s="21">
        <f>SUM(U22:U43)</f>
        <v>70</v>
      </c>
      <c r="V45" s="18"/>
      <c r="W45" s="21">
        <f>SUM(W22:W43)</f>
        <v>1585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10" t="s">
        <v>14</v>
      </c>
      <c r="D53" s="210"/>
      <c r="E53" s="210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19">
      <selection activeCell="G27" sqref="G27"/>
    </sheetView>
  </sheetViews>
  <sheetFormatPr defaultColWidth="9.140625" defaultRowHeight="12.75"/>
  <cols>
    <col min="1" max="1" width="2.0039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6.57421875" style="1" customWidth="1"/>
    <col min="18" max="18" width="1.1484375" style="1" customWidth="1"/>
    <col min="19" max="19" width="7.421875" style="1" customWidth="1"/>
    <col min="20" max="20" width="0.85546875" style="1" customWidth="1"/>
    <col min="21" max="21" width="5.421875" style="1" bestFit="1" customWidth="1"/>
    <col min="22" max="22" width="1.57421875" style="1" customWidth="1"/>
    <col min="23" max="23" width="8.00390625" style="1" customWidth="1"/>
    <col min="24" max="24" width="1.421875" style="1" customWidth="1"/>
    <col min="25" max="16384" width="9.140625" style="1" customWidth="1"/>
  </cols>
  <sheetData>
    <row r="1" ht="12.75" hidden="1"/>
    <row r="2" spans="2:22" ht="16.5" customHeight="1">
      <c r="B2" s="211" t="s">
        <v>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2" t="s">
        <v>190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1.2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ht="4.5" customHeight="1"/>
    <row r="7" spans="2:22" ht="11.25" customHeight="1" hidden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2021</v>
      </c>
      <c r="I9" s="3"/>
      <c r="L9" s="3"/>
      <c r="M9" s="3"/>
      <c r="P9" s="3"/>
      <c r="Q9" s="3"/>
    </row>
    <row r="10" ht="3.75" customHeight="1"/>
    <row r="11" spans="2:22" ht="106.5" customHeight="1">
      <c r="B11" s="214" t="s">
        <v>70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ht="6.75" customHeight="1" hidden="1"/>
    <row r="13" spans="2:22" ht="10.5" customHeight="1">
      <c r="B13" s="216" t="s">
        <v>64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155</v>
      </c>
      <c r="H24" s="3"/>
      <c r="I24" s="39">
        <v>6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159</v>
      </c>
      <c r="T24" s="3"/>
      <c r="U24" s="39">
        <v>3</v>
      </c>
      <c r="V24" s="3"/>
      <c r="W24" s="18">
        <f aca="true" t="shared" si="0" ref="W24:W39">IF(ISNUMBER(S24),S24,0)-IF(ISNUMBER(U24),U24,0)</f>
        <v>156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114</v>
      </c>
      <c r="H25" s="3"/>
      <c r="I25" s="39">
        <v>6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118</v>
      </c>
      <c r="T25" s="3"/>
      <c r="U25" s="39"/>
      <c r="V25" s="3"/>
      <c r="W25" s="18">
        <f t="shared" si="0"/>
        <v>118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773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773</v>
      </c>
      <c r="T32" s="3"/>
      <c r="U32" s="39"/>
      <c r="V32" s="3"/>
      <c r="W32" s="18">
        <f t="shared" si="0"/>
        <v>773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'[1]Astrid-May Grima'!$S$38</f>
        <v>935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935</v>
      </c>
      <c r="T38" s="3"/>
      <c r="U38" s="39"/>
      <c r="V38" s="3"/>
      <c r="W38" s="18">
        <f>IF(ISNUMBER(S38),S38,0)-IF(ISNUMBER(U38),U38,0)</f>
        <v>935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'[1]Astrid-May Grima'!$S$39</f>
        <v>1568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1568</v>
      </c>
      <c r="T39" s="3"/>
      <c r="U39" s="39">
        <v>3</v>
      </c>
      <c r="V39" s="3"/>
      <c r="W39" s="18">
        <f t="shared" si="0"/>
        <v>1565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209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3545</v>
      </c>
      <c r="H45" s="18"/>
      <c r="I45" s="21">
        <f>SUM(I22:I43)</f>
        <v>12</v>
      </c>
      <c r="J45" s="18"/>
      <c r="K45" s="21">
        <f>SUM(K23:K43)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3553</v>
      </c>
      <c r="T45" s="18"/>
      <c r="U45" s="21">
        <f>SUM(U22:U43)</f>
        <v>6</v>
      </c>
      <c r="V45" s="18"/>
      <c r="W45" s="21">
        <f>SUM(W22:W43)</f>
        <v>3547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10" t="s">
        <v>14</v>
      </c>
      <c r="D54" s="210"/>
      <c r="E54" s="210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2022-03-08T08:52:53Z</cp:lastPrinted>
  <dcterms:created xsi:type="dcterms:W3CDTF">2001-09-20T13:22:09Z</dcterms:created>
  <dcterms:modified xsi:type="dcterms:W3CDTF">2022-03-10T14:38:41Z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2021.00000000000</vt:lpwstr>
  </property>
  <property fmtid="{D5CDD505-2E9C-101B-9397-08002B2CF9AE}" pid="4" name="PublishedDa">
    <vt:lpwstr>2022-03-14T00:00:00Z</vt:lpwstr>
  </property>
  <property fmtid="{D5CDD505-2E9C-101B-9397-08002B2CF9AE}" pid="5" name="Mon">
    <vt:lpwstr>July</vt:lpwstr>
  </property>
  <property fmtid="{D5CDD505-2E9C-101B-9397-08002B2CF9AE}" pid="6" name="Count">
    <vt:lpwstr>Malta</vt:lpwstr>
  </property>
</Properties>
</file>