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F8A00D68-3E14-4557-A09B-DFCE903A7D9E}" xr6:coauthVersionLast="45" xr6:coauthVersionMax="47" xr10:uidLastSave="{00000000-0000-0000-0000-000000000000}"/>
  <bookViews>
    <workbookView xWindow="3330" yWindow="3330" windowWidth="21600" windowHeight="11385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31" l="1"/>
  <c r="W39" i="31" s="1"/>
  <c r="S38" i="31"/>
  <c r="W38" i="31" s="1"/>
  <c r="S37" i="3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I9" i="31" l="1"/>
  <c r="H9" i="27" s="1"/>
  <c r="S43" i="31" l="1"/>
  <c r="W43" i="31" s="1"/>
  <c r="S42" i="31"/>
  <c r="W42" i="31" s="1"/>
  <c r="S41" i="31"/>
  <c r="W41" i="31" s="1"/>
  <c r="S40" i="31"/>
  <c r="W40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<sst xmlns="http://schemas.openxmlformats.org/spreadsheetml/2006/main" count="609" uniqueCount="167">
  <si>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</si>
  <si>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</si>
  <si>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</si>
  <si>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</si>
  <si>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</si>
  <si>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</si>
  <si>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</si>
  <si>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</si>
  <si>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</si>
  <si>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</si>
  <si>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</si>
  <si>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</si>
  <si>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</si>
  <si>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</si>
  <si>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</si>
  <si>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</si>
  <si>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</si>
  <si>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</si>
  <si>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</si>
  <si>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</si>
  <si>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</si>
  <si>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</si>
  <si>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</si>
  <si>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</si>
  <si>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</si>
  <si>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</si>
  <si>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</si>
  <si>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</si>
  <si>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</si>
  <si>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</si>
  <si>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</si>
  <si>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</si>
  <si>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</si>
  <si>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</si>
  <si>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</si>
  <si>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</si>
  <si>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</si>
  <si>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</si>
  <si>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</si>
  <si>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</si>
  <si>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</si>
  <si>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</si>
  <si>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</si>
  <si>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</si>
  <si>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</si>
  <si>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</si>
  <si>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</si>
  <si>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</si>
  <si>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</si>
  <si>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</si>
  <si>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</si>
  <si>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</si>
  <si>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</si>
  <si>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</si>
  <si>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</si>
  <si>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</si>
  <si>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</si>
  <si>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</si>
  <si>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</si>
  <si>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</si>
  <si>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</si>
  <si>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</si>
  <si>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</si>
  <si>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</si>
  <si>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</si>
  <si>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</si>
  <si>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</si>
  <si>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</si>
  <si>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</si>
  <si>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</si>
  <si>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</si>
  <si>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</si>
  <si>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</si>
  <si>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</si>
  <si>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</si>
  <si>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</si>
  <si>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</si>
  <si>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</si>
  <si>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</si>
  <si>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</si>
  <si>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</si>
  <si>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</si>
  <si>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</si>
  <si>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</si>
  <si>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</si>
  <si>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</si>
  <si>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</si>
  <si>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</si>
  <si>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</si>
  <si>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</si>
  <si>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</si>
  <si>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</si>
  <si>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</si>
  <si>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</si>
  <si>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</si>
  <si>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</si>
  <si>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</si>
  <si>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</si>
  <si>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</si>
  <si>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</si>
  <si>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</si>
  <si>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</si>
  <si>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</si>
  <si>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</si>
  <si>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</si>
  <si>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</si>
  <si>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</si>
  <si>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</si>
  <si>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</si>
  <si>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</si>
  <si>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</si>
  <si>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</si>
  <si>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</si>
  <si>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</si>
  <si>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</si>
  <si>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</si>
  <si>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</si>
  <si>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</si>
  <si>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</si>
  <si>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</si>
  <si>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</si>
  <si>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</si>
  <si>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</si>
  <si>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</si>
  <si>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</si>
  <si>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</si>
  <si>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</si>
  <si>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</si>
  <si>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</si>
  <si>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</si>
  <si>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</si>
  <si>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</si>
  <si>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</si>
  <si>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</si>
  <si>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</si>
  <si>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</si>
  <si>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</si>
  <si>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</si>
  <si>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</si>
  <si>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</si>
  <si>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</si>
  <si>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</si>
  <si>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</si>
  <si>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</si>
  <si>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</si>
  <si>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</si>
  <si>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</si>
  <si>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</si>
  <si>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</si>
  <si>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</si>
  <si>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</si>
  <si>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</si>
  <si>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</si>
  <si>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</si>
  <si>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</si>
  <si>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</si>
  <si>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</si>
  <si>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</si>
  <si>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</si>
  <si>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</si>
  <si>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</si>
  <si>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</si>
  <si>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</si>
  <si>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</si>
  <si>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</si>
  <si>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</si>
  <si>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Settembru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</si>
</sst>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2" borderId="18" xfId="0" applyFont="1" applyFill="1" applyBorder="1" applyProtection="1">
      <protection locked="0"/>
    </xf>
    <xf numFmtId="165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9"/>
      <c r="C9" s="169"/>
      <c r="D9" s="169"/>
      <c r="E9" s="169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9"/>
      <c r="C10" s="169"/>
      <c r="D10" s="169"/>
      <c r="E10" s="169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9" t="s">
        <v>142</v>
      </c>
      <c r="C12" s="169"/>
      <c r="D12" s="169"/>
      <c r="E12" s="169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9"/>
      <c r="C13" s="169"/>
      <c r="D13" s="169"/>
      <c r="E13" s="169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14</v>
      </c>
      <c r="H14" s="63">
        <f>'Grech S. (Ghawdex)'!I45</f>
        <v>3</v>
      </c>
      <c r="I14" s="106">
        <f>'Grech S. (Ghawdex)'!K45</f>
        <v>0</v>
      </c>
      <c r="J14" s="63">
        <f>'Grech S. (Ghawdex)'!M45</f>
        <v>0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17</v>
      </c>
      <c r="N14" s="63">
        <f>'Grech S. (Ghawdex)'!U45</f>
        <v>0</v>
      </c>
      <c r="O14" s="65">
        <f t="shared" ref="O14:O18" si="1">M14-N14</f>
        <v>17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74</v>
      </c>
      <c r="H15" s="63">
        <f>'Sultana B. (Ghawdex)'!I45</f>
        <v>5</v>
      </c>
      <c r="I15" s="63">
        <f>'Sultana B. (Ghawdex)'!K45</f>
        <v>0</v>
      </c>
      <c r="J15" s="63">
        <f>'Sultana B. (Ghawdex)'!M45</f>
        <v>20</v>
      </c>
      <c r="K15" s="63">
        <f>'Sultana B. (Ghawdex)'!O45</f>
        <v>0</v>
      </c>
      <c r="L15" s="63">
        <f>'Sultana B. (Ghawdex)'!Q45</f>
        <v>2</v>
      </c>
      <c r="M15" s="64">
        <f t="shared" si="0"/>
        <v>57</v>
      </c>
      <c r="N15" s="63">
        <f>'Sultana B. (Ghawdex)'!U45</f>
        <v>0</v>
      </c>
      <c r="O15" s="65">
        <f t="shared" si="1"/>
        <v>57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1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1</v>
      </c>
      <c r="N16" s="63">
        <f>'Frendo Dimech D. (Ghawdex)'!U45</f>
        <v>0</v>
      </c>
      <c r="O16" s="65">
        <f t="shared" si="1"/>
        <v>1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150</v>
      </c>
      <c r="H18" s="63">
        <f>'Mifsud J (Ghawdex)'!I45</f>
        <v>0</v>
      </c>
      <c r="I18" s="63">
        <f>'Mifsud J (Ghawdex)'!K45</f>
        <v>0</v>
      </c>
      <c r="J18" s="63">
        <f>'Mifsud J (Ghawdex)'!M45</f>
        <v>2</v>
      </c>
      <c r="K18" s="63">
        <f>'Mifsud J (Ghawdex)'!O45</f>
        <v>0</v>
      </c>
      <c r="L18" s="63">
        <f>'Mifsud J (Ghawdex)'!Q45</f>
        <v>0</v>
      </c>
      <c r="M18" s="64">
        <f t="shared" si="0"/>
        <v>148</v>
      </c>
      <c r="N18" s="63">
        <f>'Mifsud J (Ghawdex)'!U45</f>
        <v>3</v>
      </c>
      <c r="O18" s="65">
        <f t="shared" si="1"/>
        <v>145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398</v>
      </c>
      <c r="H21" s="69">
        <f t="shared" ref="H21:O21" si="2">SUM(H14:H20)</f>
        <v>8</v>
      </c>
      <c r="I21" s="69">
        <f t="shared" si="2"/>
        <v>0</v>
      </c>
      <c r="J21" s="69">
        <f t="shared" si="2"/>
        <v>22</v>
      </c>
      <c r="K21" s="69">
        <f t="shared" si="2"/>
        <v>0</v>
      </c>
      <c r="L21" s="69">
        <f t="shared" si="2"/>
        <v>2</v>
      </c>
      <c r="M21" s="69">
        <f t="shared" si="2"/>
        <v>382</v>
      </c>
      <c r="N21" s="69">
        <f t="shared" si="2"/>
        <v>3</v>
      </c>
      <c r="O21" s="69">
        <f t="shared" si="2"/>
        <v>379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162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Settembru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si="0"/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9">
        <v>44440</v>
      </c>
      <c r="D52" s="190"/>
      <c r="E52" s="190"/>
      <c r="Q52" s="14"/>
      <c r="R52" s="14"/>
      <c r="S52" s="14"/>
      <c r="T52" s="14"/>
      <c r="U52" s="14"/>
      <c r="V52" s="14"/>
      <c r="W52" s="14"/>
    </row>
    <row r="53" spans="3:23" x14ac:dyDescent="0.2">
      <c r="C53" s="188"/>
      <c r="D53" s="175"/>
      <c r="E53" s="175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AB22" sqref="AB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/>
      <c r="D52" s="187"/>
      <c r="E52" s="187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138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Settembru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2" t="s">
        <v>164</v>
      </c>
      <c r="R47" s="175"/>
      <c r="S47" s="175"/>
      <c r="T47" s="175"/>
      <c r="U47" s="175"/>
      <c r="V47" s="175"/>
      <c r="W47" s="175"/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Settembru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Settembru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3</v>
      </c>
      <c r="E11" s="82">
        <f>SUMIF('Mifsud J (Ghawdex)'!$D$23:$D$43,B11,'Mifsud J (Ghawdex)'!$I$23:$I$43)</f>
        <v>0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3</v>
      </c>
      <c r="Q11" s="84">
        <f t="shared" si="1"/>
        <v>0.375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3</v>
      </c>
      <c r="D12" s="88">
        <f>SUMIF('Sultana B. (Ghawdex)'!$D$23:$D$43,B12,'Sultana B. (Ghawdex)'!$I$23:$I$43)</f>
        <v>2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5</v>
      </c>
      <c r="Q12" s="90">
        <f t="shared" si="1"/>
        <v>0.625</v>
      </c>
      <c r="R12" s="91">
        <f>SUM(P10:P12)</f>
        <v>8</v>
      </c>
      <c r="S12" s="92">
        <f>R12/$P$31</f>
        <v>1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0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0</v>
      </c>
      <c r="Q21" s="78">
        <f t="shared" si="1"/>
        <v>0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0</v>
      </c>
      <c r="S22" s="92">
        <f t="shared" ref="S22:S30" si="2">R22/$P$31</f>
        <v>0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0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0</v>
      </c>
      <c r="Q23" s="93">
        <f t="shared" si="1"/>
        <v>0</v>
      </c>
      <c r="R23" s="94">
        <f t="shared" ref="R23:R30" si="3">SUM(P23)</f>
        <v>0</v>
      </c>
      <c r="S23" s="95">
        <f t="shared" si="2"/>
        <v>0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3</v>
      </c>
      <c r="D31" s="97">
        <f t="shared" si="4"/>
        <v>5</v>
      </c>
      <c r="E31" s="97">
        <f t="shared" si="4"/>
        <v>0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8</v>
      </c>
      <c r="Q31" s="9"/>
      <c r="R31" s="8"/>
      <c r="S31" s="10"/>
    </row>
    <row r="32" spans="2:19" ht="13.5" customHeight="1" thickBot="1" x14ac:dyDescent="0.25">
      <c r="C32" s="110">
        <f>C31/P31</f>
        <v>0.375</v>
      </c>
      <c r="D32" s="111">
        <f>D31/P31</f>
        <v>0.625</v>
      </c>
      <c r="E32" s="111">
        <f>E31/P31</f>
        <v>0</v>
      </c>
      <c r="F32" s="111">
        <f>F31/P31</f>
        <v>0</v>
      </c>
      <c r="G32" s="111">
        <f>G31/P31</f>
        <v>0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Settembru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1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0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1</v>
      </c>
      <c r="Q11" s="84">
        <f t="shared" si="1"/>
        <v>4.5454545454545456E-2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0</v>
      </c>
      <c r="D12" s="88">
        <f>SUMIF('Sultana B. (Ghawdex)'!$D$23:$D$43,B12,'Sultana B. (Ghawdex)'!$M$23:$M$43)</f>
        <v>19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19</v>
      </c>
      <c r="Q12" s="90">
        <f t="shared" si="1"/>
        <v>0.86363636363636365</v>
      </c>
      <c r="R12" s="91">
        <f>SUM(P10:P12)</f>
        <v>20</v>
      </c>
      <c r="S12" s="92">
        <f>R12/$P$31</f>
        <v>0.90909090909090906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1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1</v>
      </c>
      <c r="Q15" s="90">
        <f t="shared" si="1"/>
        <v>4.5454545454545456E-2</v>
      </c>
      <c r="R15" s="91">
        <f>SUM(P13:P15)</f>
        <v>1</v>
      </c>
      <c r="S15" s="92">
        <f>R15/$P$31</f>
        <v>4.5454545454545456E-2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0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0</v>
      </c>
      <c r="Q21" s="78">
        <f t="shared" si="1"/>
        <v>0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0</v>
      </c>
      <c r="S22" s="92">
        <f t="shared" ref="S22:S30" si="2">R22/$P$31</f>
        <v>0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0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0</v>
      </c>
      <c r="Q23" s="93">
        <f t="shared" si="1"/>
        <v>0</v>
      </c>
      <c r="R23" s="94">
        <f t="shared" ref="R23:R30" si="3">SUM(P23)</f>
        <v>0</v>
      </c>
      <c r="S23" s="95">
        <f t="shared" si="2"/>
        <v>0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1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4.5454545454545456E-2</v>
      </c>
      <c r="R24" s="94">
        <f t="shared" si="3"/>
        <v>1</v>
      </c>
      <c r="S24" s="95">
        <f t="shared" si="2"/>
        <v>4.5454545454545456E-2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20</v>
      </c>
      <c r="E31" s="97">
        <f t="shared" si="4"/>
        <v>0</v>
      </c>
      <c r="F31" s="97">
        <f t="shared" si="4"/>
        <v>2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22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0.90909090909090906</v>
      </c>
      <c r="E32" s="111">
        <f>E31/P31</f>
        <v>0</v>
      </c>
      <c r="F32" s="111">
        <f>F31/P31</f>
        <v>9.0909090909090912E-2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Settembru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0</v>
      </c>
      <c r="D10" s="76">
        <f>SUMIF('Mifsud J (Ghawdex)'!$D$23:$D$43,A10,'Mifsud J (Ghawdex)'!$S$23:$S$43)</f>
        <v>12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0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14</v>
      </c>
      <c r="P10" s="78">
        <f t="shared" ref="P10:P25" si="1">O10/$O$31</f>
        <v>3.6649214659685861E-2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14</v>
      </c>
      <c r="D11" s="82">
        <f>SUMIF('Mifsud J (Ghawdex)'!$D$23:$D$43,A11,'Mifsud J (Ghawdex)'!$S$23:$S$43)</f>
        <v>22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1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51</v>
      </c>
      <c r="P11" s="84">
        <f t="shared" si="1"/>
        <v>0.13350785340314136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16</v>
      </c>
      <c r="C12" s="88">
        <f>SUMIF('Sultana B. (Ghawdex)'!$D$23:$D$43,A12,'Sultana B. (Ghawdex)'!$S$23:$S$43)</f>
        <v>43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203</v>
      </c>
      <c r="P12" s="90">
        <f t="shared" si="1"/>
        <v>0.53141361256544506</v>
      </c>
      <c r="Q12" s="91">
        <f>SUM(O10:O12)</f>
        <v>268</v>
      </c>
      <c r="R12" s="92">
        <f>Q12/$O$31</f>
        <v>0.70157068062827221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24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24</v>
      </c>
      <c r="P15" s="90">
        <f t="shared" si="1"/>
        <v>6.2827225130890049E-2</v>
      </c>
      <c r="Q15" s="91">
        <f>SUM(O13:O15)</f>
        <v>24</v>
      </c>
      <c r="R15" s="92">
        <f>Q15/$O$31</f>
        <v>6.2827225130890049E-2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5.235602094240838E-3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1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1</v>
      </c>
      <c r="P19" s="84">
        <f t="shared" si="1"/>
        <v>2.617801047120419E-3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7.8534031413612562E-3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12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12</v>
      </c>
      <c r="P21" s="78">
        <f t="shared" si="1"/>
        <v>3.1413612565445025E-2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12</v>
      </c>
      <c r="R22" s="92">
        <f t="shared" ref="R22:R30" si="2">Q22/$O$31</f>
        <v>3.1413612565445025E-2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75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0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75</v>
      </c>
      <c r="P23" s="93">
        <f t="shared" si="1"/>
        <v>0.19633507853403143</v>
      </c>
      <c r="Q23" s="94">
        <f t="shared" ref="Q23:Q30" si="3">SUM(O23)</f>
        <v>75</v>
      </c>
      <c r="R23" s="95">
        <f t="shared" si="2"/>
        <v>0.19633507853403143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17</v>
      </c>
      <c r="C31" s="97">
        <f t="shared" si="4"/>
        <v>57</v>
      </c>
      <c r="D31" s="97">
        <f t="shared" si="4"/>
        <v>148</v>
      </c>
      <c r="E31" s="97">
        <f t="shared" si="4"/>
        <v>0</v>
      </c>
      <c r="F31" s="97">
        <f t="shared" si="4"/>
        <v>157</v>
      </c>
      <c r="G31" s="97">
        <f t="shared" si="4"/>
        <v>1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382</v>
      </c>
      <c r="P31" s="9"/>
      <c r="Q31" s="8"/>
      <c r="R31" s="10"/>
    </row>
    <row r="32" spans="1:18" ht="13.5" customHeight="1" thickBot="1" x14ac:dyDescent="0.25">
      <c r="B32" s="110">
        <f>B31/O31</f>
        <v>4.4502617801047119E-2</v>
      </c>
      <c r="C32" s="111">
        <f>C31/O31</f>
        <v>0.14921465968586387</v>
      </c>
      <c r="D32" s="111">
        <f>D31/O31</f>
        <v>0.38743455497382201</v>
      </c>
      <c r="E32" s="111">
        <f>E31/O31</f>
        <v>0</v>
      </c>
      <c r="F32" s="111">
        <f>F31/O31</f>
        <v>0.41099476439790578</v>
      </c>
      <c r="G32" s="111">
        <f>G31/O31</f>
        <v>2.617801047120419E-3</v>
      </c>
      <c r="H32" s="155">
        <f>H31/O31</f>
        <v>5.235602094240838E-3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6" t="s">
        <v>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2" customHeight="1" x14ac:dyDescent="0.2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12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4.5" customHeight="1" x14ac:dyDescent="0.2"/>
    <row r="9" spans="2:22" ht="12" hidden="1" customHeight="1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Settembru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7" t="s">
        <v>53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6.75" hidden="1" customHeight="1" x14ac:dyDescent="0.2"/>
    <row r="15" spans="2:22" ht="10.5" customHeight="1" x14ac:dyDescent="0.2"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5" t="s">
        <v>10</v>
      </c>
      <c r="D51" s="175"/>
      <c r="E51" s="175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5" workbookViewId="0">
      <selection activeCell="J25" sqref="J25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76" t="s">
        <v>160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Settembru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13</v>
      </c>
      <c r="H25" s="119"/>
      <c r="I25" s="122">
        <v>3</v>
      </c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16</v>
      </c>
      <c r="T25" s="119"/>
      <c r="U25" s="122"/>
      <c r="V25" s="119"/>
      <c r="W25" s="121">
        <f>IF(ISNUMBER(S25),S25,0)-IF(ISNUMBER(U25),U25,0)</f>
        <v>16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14</v>
      </c>
      <c r="H45" s="121"/>
      <c r="I45" s="123">
        <f>SUM(I22:I43)</f>
        <v>3</v>
      </c>
      <c r="J45" s="121"/>
      <c r="K45" s="123">
        <f>SUM(K23:K43)</f>
        <v>0</v>
      </c>
      <c r="L45" s="121"/>
      <c r="M45" s="123">
        <f>SUM(M22:M43)</f>
        <v>0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17</v>
      </c>
      <c r="T45" s="121"/>
      <c r="U45" s="123">
        <f>SUM(U22:U43)</f>
        <v>0</v>
      </c>
      <c r="V45" s="121"/>
      <c r="W45" s="123">
        <f>SUM(W22:W43)</f>
        <v>17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M53" s="5"/>
      <c r="N53" s="28" t="s">
        <v>35</v>
      </c>
      <c r="Q53" s="182" t="s">
        <v>161</v>
      </c>
      <c r="R53" s="175"/>
      <c r="S53" s="175"/>
      <c r="T53" s="175"/>
      <c r="U53" s="175"/>
      <c r="V53" s="175"/>
      <c r="W53" s="175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13" workbookViewId="0">
      <selection activeCell="S24" sqref="S24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151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Settembru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0</v>
      </c>
      <c r="T23" s="5"/>
      <c r="U23" s="38">
        <v>0</v>
      </c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14</v>
      </c>
      <c r="H24" s="5"/>
      <c r="I24" s="39">
        <v>3</v>
      </c>
      <c r="J24" s="5"/>
      <c r="K24" s="39"/>
      <c r="L24" s="5">
        <v>0</v>
      </c>
      <c r="M24" s="39">
        <v>1</v>
      </c>
      <c r="N24" s="144">
        <v>0</v>
      </c>
      <c r="O24" s="39"/>
      <c r="P24" s="5"/>
      <c r="Q24" s="39">
        <v>2</v>
      </c>
      <c r="R24" s="5"/>
      <c r="S24" s="43">
        <f t="shared" si="0"/>
        <v>14</v>
      </c>
      <c r="T24" s="5"/>
      <c r="U24" s="39">
        <v>0</v>
      </c>
      <c r="V24" s="5"/>
      <c r="W24" s="43">
        <f>IF(ISNUMBER(S24),S24,0)-IF(ISNUMBER(U24),U24,0)</f>
        <v>14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60</v>
      </c>
      <c r="H25" s="5"/>
      <c r="I25" s="39">
        <v>2</v>
      </c>
      <c r="J25" s="5"/>
      <c r="K25" s="39"/>
      <c r="L25" s="5"/>
      <c r="M25" s="39">
        <v>19</v>
      </c>
      <c r="N25" s="5"/>
      <c r="O25" s="39">
        <v>0</v>
      </c>
      <c r="P25" s="5"/>
      <c r="Q25" s="39"/>
      <c r="R25" s="5"/>
      <c r="S25" s="43">
        <f t="shared" si="0"/>
        <v>43</v>
      </c>
      <c r="T25" s="5"/>
      <c r="U25" s="39"/>
      <c r="V25" s="5"/>
      <c r="W25" s="43">
        <f>IF(ISNUMBER(S25),S25,0)-IF(ISNUMBER(U25),U25,0)</f>
        <v>43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74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20</v>
      </c>
      <c r="N45" s="43"/>
      <c r="O45" s="44">
        <f>SUM(O22:O43)</f>
        <v>0</v>
      </c>
      <c r="P45" s="43"/>
      <c r="Q45" s="44">
        <f>SUM(Q22:Q43)</f>
        <v>2</v>
      </c>
      <c r="R45" s="43"/>
      <c r="S45" s="44">
        <f>SUM(S22:S43)</f>
        <v>57</v>
      </c>
      <c r="T45" s="43"/>
      <c r="U45" s="44">
        <f>SUM(U22:U43)</f>
        <v>0</v>
      </c>
      <c r="V45" s="43"/>
      <c r="W45" s="44">
        <f>SUM(W22:W43)</f>
        <v>57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143"/>
      <c r="M53" s="5"/>
      <c r="N53" s="28" t="s">
        <v>35</v>
      </c>
      <c r="Q53" s="29"/>
      <c r="S53" s="151" t="s">
        <v>164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9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5" ht="6" customHeight="1" x14ac:dyDescent="0.2"/>
    <row r="4" spans="2:25" ht="15.75" customHeight="1" x14ac:dyDescent="0.25">
      <c r="B4" s="18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5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5" ht="5.45" customHeight="1" x14ac:dyDescent="0.2"/>
    <row r="7" spans="2:25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Settembru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5" ht="6.75" hidden="1" customHeight="1" x14ac:dyDescent="0.2"/>
    <row r="13" spans="2:25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12</v>
      </c>
      <c r="H23"/>
      <c r="I23" s="38"/>
      <c r="J23"/>
      <c r="K23" s="38"/>
      <c r="L23"/>
      <c r="M23" s="38"/>
      <c r="N23"/>
      <c r="O23" s="38"/>
      <c r="P23"/>
      <c r="Q23" s="147"/>
      <c r="R23"/>
      <c r="S23" s="166">
        <f t="shared" ref="S23:S39" si="0">IF(ISNUMBER(G23),G23,0)+IF(ISNUMBER(I23),I23,0)-IF(ISNUMBER(M23),M23,0)+IF(ISNUMBER(O23),O23,0)-IF(ISNUMBER(Q23),Q23,0)+IF(ISNUMBER(K23),K23,0)</f>
        <v>12</v>
      </c>
      <c r="T23"/>
      <c r="U23" s="149">
        <v>0</v>
      </c>
      <c r="V23"/>
      <c r="W23" s="166">
        <f t="shared" ref="W23:W39" si="1">IF(ISNUMBER(S23),S23,0)-IF(ISNUMBER(U23),U23,0)</f>
        <v>12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22</v>
      </c>
      <c r="H24"/>
      <c r="I24" s="39"/>
      <c r="J24"/>
      <c r="K24" s="39"/>
      <c r="L24"/>
      <c r="M24" s="39"/>
      <c r="N24"/>
      <c r="O24" s="39"/>
      <c r="P24"/>
      <c r="Q24" s="150"/>
      <c r="R24"/>
      <c r="S24" s="166">
        <f t="shared" si="0"/>
        <v>22</v>
      </c>
      <c r="T24"/>
      <c r="U24" s="150">
        <v>3</v>
      </c>
      <c r="V24"/>
      <c r="W24" s="166">
        <f t="shared" si="1"/>
        <v>19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/>
      <c r="H25"/>
      <c r="I25" s="167"/>
      <c r="J25" s="2"/>
      <c r="K25" s="167"/>
      <c r="L25" s="2"/>
      <c r="M25" s="167"/>
      <c r="N25" s="2"/>
      <c r="O25" s="167"/>
      <c r="P25" s="2"/>
      <c r="Q25" s="167"/>
      <c r="R25" s="2"/>
      <c r="S25" s="168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25</v>
      </c>
      <c r="H28"/>
      <c r="I28" s="39"/>
      <c r="J28"/>
      <c r="K28" s="39"/>
      <c r="L28"/>
      <c r="M28" s="150">
        <v>1</v>
      </c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24</v>
      </c>
      <c r="T28"/>
      <c r="U28" s="137">
        <v>0</v>
      </c>
      <c r="V28"/>
      <c r="W28" s="166">
        <f t="shared" si="1"/>
        <v>24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>
        <v>1</v>
      </c>
      <c r="H32"/>
      <c r="I32" s="39"/>
      <c r="J32"/>
      <c r="K32" s="39"/>
      <c r="L32"/>
      <c r="M32" s="39"/>
      <c r="N32"/>
      <c r="O32" s="39"/>
      <c r="P32"/>
      <c r="Q32" s="39"/>
      <c r="R32"/>
      <c r="S32" s="166">
        <f t="shared" si="0"/>
        <v>1</v>
      </c>
      <c r="T32"/>
      <c r="U32" s="137">
        <v>0</v>
      </c>
      <c r="V32"/>
      <c r="W32" s="166">
        <f t="shared" si="1"/>
        <v>1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12</v>
      </c>
      <c r="H34"/>
      <c r="I34" s="39"/>
      <c r="J34"/>
      <c r="K34" s="39"/>
      <c r="L34"/>
      <c r="M34" s="39"/>
      <c r="N34"/>
      <c r="O34" s="39"/>
      <c r="P34"/>
      <c r="Q34" s="39"/>
      <c r="R34"/>
      <c r="S34" s="166">
        <f t="shared" si="0"/>
        <v>12</v>
      </c>
      <c r="T34"/>
      <c r="U34" s="137">
        <v>0</v>
      </c>
      <c r="V34"/>
      <c r="W34" s="166">
        <f t="shared" si="1"/>
        <v>12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75</v>
      </c>
      <c r="H36">
        <v>74</v>
      </c>
      <c r="I36" s="39"/>
      <c r="J36"/>
      <c r="K36" s="39"/>
      <c r="L36"/>
      <c r="M36" s="39"/>
      <c r="N36"/>
      <c r="O36" s="39"/>
      <c r="P36"/>
      <c r="Q36" s="39"/>
      <c r="R36"/>
      <c r="S36" s="166">
        <f t="shared" si="0"/>
        <v>75</v>
      </c>
      <c r="T36"/>
      <c r="U36" s="137">
        <v>0</v>
      </c>
      <c r="V36"/>
      <c r="W36" s="166">
        <f t="shared" si="1"/>
        <v>75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7">
        <v>1</v>
      </c>
      <c r="H37" s="2"/>
      <c r="I37" s="167"/>
      <c r="J37" s="2"/>
      <c r="K37" s="167"/>
      <c r="L37" s="2"/>
      <c r="M37" s="167">
        <v>1</v>
      </c>
      <c r="N37"/>
      <c r="O37" s="39"/>
      <c r="P37"/>
      <c r="Q37" s="39"/>
      <c r="R37"/>
      <c r="S37" s="168">
        <f t="shared" si="0"/>
        <v>0</v>
      </c>
      <c r="T37"/>
      <c r="U37" s="150"/>
      <c r="V37"/>
      <c r="W37" s="168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si="0"/>
        <v>0</v>
      </c>
      <c r="T38"/>
      <c r="U38" s="150"/>
      <c r="V38"/>
      <c r="W38" s="166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si="0"/>
        <v>0</v>
      </c>
      <c r="T39"/>
      <c r="U39" s="150"/>
      <c r="V39"/>
      <c r="W39" s="166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ref="S40:S43" si="2">IF(ISNUMBER(G40),G40,0)+IF(ISNUMBER(I40),I40,0)-IF(ISNUMBER(M40),M40,0)+IF(ISNUMBER(O40),O40,0)-IF(ISNUMBER(Q40),Q40,0)+IF(ISNUMBER(K40),K40,0)</f>
        <v>0</v>
      </c>
      <c r="T40"/>
      <c r="U40" s="150"/>
      <c r="V40"/>
      <c r="W40" s="166">
        <f t="shared" ref="W40:W43" si="3"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150</v>
      </c>
      <c r="H45" s="44">
        <f t="shared" ref="H45:W45" si="4">SUM(H23:H43)</f>
        <v>74</v>
      </c>
      <c r="I45" s="44">
        <f t="shared" si="4"/>
        <v>0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2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148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145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7">
        <v>44440</v>
      </c>
      <c r="D52" s="187"/>
      <c r="E52" s="187"/>
      <c r="Q52" s="186" t="s">
        <v>165</v>
      </c>
      <c r="R52" s="186"/>
      <c r="S52" s="186"/>
      <c r="T52" s="186"/>
      <c r="U52" s="186"/>
      <c r="V52" s="186"/>
      <c r="W52" s="186"/>
    </row>
    <row r="53" spans="2:24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2022-03-24T23:00:00+00:00</PublishedDate>
    <Country xmlns="d65012b4-6e05-4ad6-ae62-b5667f81ba92">Gozo</Country>
    <Month xmlns="d65012b4-6e05-4ad6-ae62-b5667f81ba92">September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EE20E390-9799-478D-863A-B3C445924D16}"/>
</file>

<file path=customXml/itemProps2.xml><?xml version="1.0" encoding="utf-8"?>
<ds:datastoreItem xmlns:ds="http://schemas.openxmlformats.org/officeDocument/2006/customXml" ds:itemID="{EF42B7E5-F332-4BCF-9D16-A7DC288C6A18}"/>
</file>

<file path=customXml/itemProps3.xml><?xml version="1.0" encoding="utf-8"?>
<ds:datastoreItem xmlns:ds="http://schemas.openxmlformats.org/officeDocument/2006/customXml" ds:itemID="{1CBB1F74-CAC2-4B07-A41A-744CB81C5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Debono Borg Mary at Court Services Agency</cp:lastModifiedBy>
  <cp:lastPrinted>2021-10-28T10:57:09Z</cp:lastPrinted>
  <dcterms:created xsi:type="dcterms:W3CDTF">2001-09-20T13:22:09Z</dcterms:created>
  <dcterms:modified xsi:type="dcterms:W3CDTF">2022-03-24T11:36:52Z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