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"/>
    </mc:Choice>
  </mc:AlternateContent>
  <xr:revisionPtr revIDLastSave="15" documentId="13_ncr:1_{97BB0EA1-4863-4E26-A970-A8461D292923}" xr6:coauthVersionLast="47" xr6:coauthVersionMax="47" xr10:uidLastSave="{B4F9A66D-24BE-4F26-AC53-C9B1DDC3982A}"/>
  <bookViews>
    <workbookView xWindow="-120" yWindow="-120" windowWidth="25440" windowHeight="15390" tabRatio="998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rech S. (Ghawdex)" sheetId="43" r:id="rId14"/>
    <sheet name="Galea C (Ghawdex)" sheetId="41" r:id="rId15"/>
    <sheet name="MY NOTES" sheetId="39" r:id="rId16"/>
    <sheet name="Sheet4" sheetId="42" r:id="rId17"/>
  </sheets>
  <externalReferences>
    <externalReference r:id="rId18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43" l="1"/>
  <c r="W19" i="43"/>
  <c r="S20" i="43"/>
  <c r="W20" i="43" s="1"/>
  <c r="S21" i="43" l="1"/>
  <c r="W28" i="43"/>
  <c r="W30" i="43"/>
  <c r="W38" i="43"/>
  <c r="J30" i="3" l="1"/>
  <c r="J29" i="3"/>
  <c r="J28" i="3"/>
  <c r="J27" i="3"/>
  <c r="J26" i="3"/>
  <c r="J25" i="3"/>
  <c r="J24" i="3"/>
  <c r="J23" i="3"/>
  <c r="J22" i="3"/>
  <c r="J21" i="3"/>
  <c r="J15" i="3"/>
  <c r="J14" i="3"/>
  <c r="J13" i="3"/>
  <c r="J16" i="3"/>
  <c r="J17" i="3"/>
  <c r="J18" i="3"/>
  <c r="J19" i="3"/>
  <c r="J20" i="3"/>
  <c r="J12" i="3"/>
  <c r="S21" i="40" l="1"/>
  <c r="W21" i="40" s="1"/>
  <c r="J11" i="3" l="1"/>
  <c r="I13" i="3" l="1"/>
  <c r="I11" i="3"/>
  <c r="J10" i="3"/>
  <c r="C10" i="3"/>
  <c r="C21" i="1" l="1"/>
  <c r="C14" i="1"/>
  <c r="S43" i="43"/>
  <c r="W43" i="43" s="1"/>
  <c r="U41" i="43"/>
  <c r="N21" i="1" s="1"/>
  <c r="Q41" i="43"/>
  <c r="L21" i="1" s="1"/>
  <c r="O41" i="43"/>
  <c r="K21" i="1" s="1"/>
  <c r="M41" i="43"/>
  <c r="J21" i="1" s="1"/>
  <c r="K41" i="43"/>
  <c r="I21" i="1" s="1"/>
  <c r="I41" i="43"/>
  <c r="H21" i="1" s="1"/>
  <c r="G41" i="43"/>
  <c r="G21" i="1" s="1"/>
  <c r="S39" i="43"/>
  <c r="W39" i="43" s="1"/>
  <c r="S37" i="43"/>
  <c r="W37" i="43" s="1"/>
  <c r="S36" i="43"/>
  <c r="W36" i="43" s="1"/>
  <c r="S35" i="43"/>
  <c r="W35" i="43" s="1"/>
  <c r="S34" i="43"/>
  <c r="W34" i="43" s="1"/>
  <c r="S33" i="43"/>
  <c r="W33" i="43" s="1"/>
  <c r="S32" i="43"/>
  <c r="S31" i="43"/>
  <c r="W31" i="43" s="1"/>
  <c r="S29" i="43"/>
  <c r="W29" i="43" s="1"/>
  <c r="S27" i="43"/>
  <c r="W27" i="43" s="1"/>
  <c r="S26" i="43"/>
  <c r="W26" i="43" s="1"/>
  <c r="S25" i="43"/>
  <c r="W25" i="43" s="1"/>
  <c r="S24" i="43"/>
  <c r="W24" i="43" s="1"/>
  <c r="S23" i="43"/>
  <c r="W23" i="43" s="1"/>
  <c r="S22" i="43"/>
  <c r="W22" i="43" s="1"/>
  <c r="H7" i="43"/>
  <c r="M21" i="1" l="1"/>
  <c r="O21" i="1" s="1"/>
  <c r="S41" i="43"/>
  <c r="W41" i="43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2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G12" i="7" s="1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G18" i="7" s="1"/>
  <c r="S32" i="31"/>
  <c r="D19" i="7" s="1"/>
  <c r="S32" i="34"/>
  <c r="G19" i="7" s="1"/>
  <c r="S33" i="34"/>
  <c r="W33" i="34" s="1"/>
  <c r="S34" i="31"/>
  <c r="D21" i="7" s="1"/>
  <c r="S34" i="34"/>
  <c r="G21" i="7" s="1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P31" i="3"/>
  <c r="O31" i="3"/>
  <c r="N31" i="3"/>
  <c r="M31" i="3"/>
  <c r="L31" i="3"/>
  <c r="J31" i="3"/>
  <c r="I31" i="3"/>
  <c r="C15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W31" i="34"/>
  <c r="C16" i="7"/>
  <c r="S23" i="38"/>
  <c r="W23" i="38" s="1"/>
  <c r="E12" i="7"/>
  <c r="E20" i="7"/>
  <c r="W33" i="28"/>
  <c r="B10" i="7"/>
  <c r="F30" i="7"/>
  <c r="F13" i="7"/>
  <c r="F18" i="7"/>
  <c r="F25" i="7"/>
  <c r="W26" i="40"/>
  <c r="W36" i="28" l="1"/>
  <c r="W34" i="34"/>
  <c r="E16" i="7"/>
  <c r="W41" i="28"/>
  <c r="E24" i="7"/>
  <c r="M19" i="1"/>
  <c r="Q10" i="3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O17" i="7" s="1"/>
  <c r="W27" i="31"/>
  <c r="H31" i="7"/>
  <c r="C21" i="7"/>
  <c r="W38" i="28"/>
  <c r="W30" i="28"/>
  <c r="W39" i="31"/>
  <c r="W42" i="28"/>
  <c r="W41" i="41"/>
  <c r="I22" i="1"/>
  <c r="N22" i="1"/>
  <c r="D28" i="7"/>
  <c r="W42" i="31"/>
  <c r="W31" i="31"/>
  <c r="S45" i="28"/>
  <c r="K22" i="1"/>
  <c r="L22" i="1"/>
  <c r="W20" i="40"/>
  <c r="J22" i="1"/>
  <c r="H22" i="1"/>
  <c r="O20" i="1"/>
  <c r="D22" i="7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W33" i="31"/>
  <c r="S41" i="40"/>
  <c r="W37" i="31"/>
  <c r="S45" i="36"/>
  <c r="F12" i="7"/>
  <c r="F24" i="7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2" i="1" s="1"/>
  <c r="F31" i="3"/>
  <c r="W36" i="31"/>
  <c r="D10" i="7"/>
  <c r="O10" i="7" s="1"/>
  <c r="W43" i="31"/>
  <c r="G31" i="3"/>
  <c r="Q11" i="3"/>
  <c r="Q27" i="3"/>
  <c r="S27" i="3" s="1"/>
  <c r="Q12" i="3"/>
  <c r="Q19" i="3"/>
  <c r="Q17" i="3"/>
  <c r="Q14" i="3"/>
  <c r="Q16" i="3"/>
  <c r="Q20" i="3"/>
  <c r="M17" i="1"/>
  <c r="O17" i="1" s="1"/>
  <c r="P11" i="5"/>
  <c r="P26" i="5"/>
  <c r="R26" i="5" s="1"/>
  <c r="P13" i="5"/>
  <c r="P20" i="5"/>
  <c r="Q29" i="3"/>
  <c r="S29" i="3" s="1"/>
  <c r="F31" i="5"/>
  <c r="P24" i="5"/>
  <c r="R24" i="5" s="1"/>
  <c r="Q24" i="3"/>
  <c r="S24" i="3" s="1"/>
  <c r="Q18" i="3"/>
  <c r="Q22" i="3"/>
  <c r="W45" i="36"/>
  <c r="O19" i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Q26" i="3"/>
  <c r="S26" i="3" s="1"/>
  <c r="Q28" i="3"/>
  <c r="S28" i="3" s="1"/>
  <c r="P27" i="5"/>
  <c r="R27" i="5" s="1"/>
  <c r="P29" i="5"/>
  <c r="R29" i="5" s="1"/>
  <c r="Q30" i="3"/>
  <c r="S30" i="3" s="1"/>
  <c r="Q15" i="3"/>
  <c r="C31" i="3"/>
  <c r="P25" i="5"/>
  <c r="R25" i="5" s="1"/>
  <c r="C31" i="5"/>
  <c r="E31" i="3"/>
  <c r="F20" i="7"/>
  <c r="G31" i="5"/>
  <c r="H31" i="3"/>
  <c r="Q25" i="3"/>
  <c r="S25" i="3" s="1"/>
  <c r="P28" i="5"/>
  <c r="R28" i="5" s="1"/>
  <c r="O18" i="7"/>
  <c r="Q23" i="3"/>
  <c r="S23" i="3" s="1"/>
  <c r="D31" i="5"/>
  <c r="P14" i="5"/>
  <c r="P16" i="5"/>
  <c r="P18" i="5"/>
  <c r="P22" i="5"/>
  <c r="Q21" i="3"/>
  <c r="H31" i="5"/>
  <c r="Q13" i="3"/>
  <c r="O14" i="7" l="1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S12" i="3"/>
  <c r="R12" i="5"/>
  <c r="S20" i="3"/>
  <c r="S22" i="3"/>
  <c r="R20" i="5"/>
  <c r="D31" i="7"/>
  <c r="Q31" i="3"/>
  <c r="O15" i="1"/>
  <c r="O20" i="7"/>
  <c r="P31" i="5"/>
  <c r="S15" i="3"/>
  <c r="G32" i="3" l="1"/>
  <c r="R10" i="3"/>
  <c r="Q22" i="7"/>
  <c r="Q15" i="7"/>
  <c r="O14" i="1"/>
  <c r="O22" i="1" s="1"/>
  <c r="M22" i="1"/>
  <c r="Q12" i="7"/>
  <c r="S15" i="5"/>
  <c r="T12" i="3"/>
  <c r="T23" i="3"/>
  <c r="R18" i="3"/>
  <c r="T24" i="3"/>
  <c r="E32" i="3"/>
  <c r="T26" i="3"/>
  <c r="C32" i="3"/>
  <c r="R14" i="3"/>
  <c r="T22" i="3"/>
  <c r="R19" i="3"/>
  <c r="R29" i="3"/>
  <c r="R22" i="3"/>
  <c r="R12" i="3"/>
  <c r="D32" i="3"/>
  <c r="O32" i="3"/>
  <c r="N32" i="3"/>
  <c r="R13" i="3"/>
  <c r="T29" i="3"/>
  <c r="R20" i="3"/>
  <c r="R30" i="3"/>
  <c r="R25" i="3"/>
  <c r="T27" i="3"/>
  <c r="R21" i="3"/>
  <c r="I32" i="3"/>
  <c r="R24" i="3"/>
  <c r="M32" i="3"/>
  <c r="R16" i="3"/>
  <c r="T28" i="3"/>
  <c r="R26" i="3"/>
  <c r="R23" i="3"/>
  <c r="F32" i="3"/>
  <c r="T15" i="3"/>
  <c r="T30" i="3"/>
  <c r="T25" i="3"/>
  <c r="R15" i="3"/>
  <c r="T20" i="3"/>
  <c r="R27" i="3"/>
  <c r="H32" i="3"/>
  <c r="R28" i="3"/>
  <c r="J32" i="3"/>
  <c r="R17" i="3"/>
  <c r="R11" i="3"/>
  <c r="P32" i="3"/>
  <c r="L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xerrs006</author>
  </authors>
  <commentList>
    <comment ref="O20" authorId="0" shapeId="0" xr:uid="{8BF21B59-4E82-46E7-B9F3-D6AC1C860134}">
      <text>
        <r>
          <rPr>
            <b/>
            <sz val="9"/>
            <color indexed="81"/>
            <rFont val="Tahoma"/>
            <charset val="1"/>
          </rPr>
          <t>xerrs006:</t>
        </r>
        <r>
          <rPr>
            <sz val="9"/>
            <color indexed="81"/>
            <rFont val="Tahoma"/>
            <charset val="1"/>
          </rPr>
          <t xml:space="preserve">
Dawn kienu qed jinstemghu mill-Magistrat Paul Coppini (hadithom Monica Vella wara li huwa rtira).</t>
        </r>
      </text>
    </comment>
  </commentList>
</comments>
</file>

<file path=xl/sharedStrings.xml><?xml version="1.0" encoding="utf-8"?>
<sst xmlns="http://schemas.openxmlformats.org/spreadsheetml/2006/main" count="660" uniqueCount="168">
  <si>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</si>
  <si>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</si>
  <si>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</si>
  <si>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</si>
  <si>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</si>
  <si>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</si>
  <si>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</si>
  <si>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</si>
  <si>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</si>
  <si>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</si>
  <si>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</si>
  <si>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</si>
  <si>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</si>
  <si>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</si>
  <si>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</si>
  <si>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</si>
  <si>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</si>
  <si>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</si>
  <si>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</si>
  <si>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</si>
  <si>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</si>
  <si>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</si>
  <si>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</si>
  <si>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</si>
  <si>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</si>
  <si>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</si>
  <si>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</si>
  <si>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</si>
  <si>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</si>
  <si>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</si>
  <si>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</si>
  <si>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</si>
  <si>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</si>
  <si>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</si>
  <si>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</si>
  <si>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</si>
  <si>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</si>
  <si>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</si>
  <si>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</si>
  <si>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</si>
  <si>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</si>
  <si>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</si>
  <si>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</si>
  <si>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</si>
  <si>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</si>
  <si>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</si>
  <si>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</si>
  <si>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</si>
  <si>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</si>
  <si>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</si>
  <si>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</si>
  <si>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</si>
  <si>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</si>
  <si>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</si>
  <si>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</si>
  <si>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</si>
  <si>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</si>
  <si>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</si>
  <si>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</si>
  <si>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</si>
  <si>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</si>
  <si>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</si>
  <si>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</si>
  <si>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</si>
  <si>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</si>
  <si>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</si>
  <si>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</si>
  <si>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</si>
  <si>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</si>
  <si>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</si>
  <si>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</si>
  <si>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</si>
  <si>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</si>
  <si>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</si>
  <si>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</si>
  <si>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</si>
  <si>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</si>
  <si>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</si>
  <si>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</si>
  <si>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</si>
  <si>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</si>
  <si>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</si>
  <si>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</si>
  <si>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</si>
  <si>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</si>
  <si>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</si>
  <si>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</si>
  <si>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</si>
  <si>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</si>
  <si>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</si>
  <si>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</si>
  <si>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</si>
  <si>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</si>
  <si>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</si>
  <si>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</si>
  <si>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</si>
  <si>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</si>
  <si>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</si>
  <si>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</si>
  <si>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</si>
  <si>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</si>
  <si>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</si>
  <si>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</si>
  <si>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</si>
  <si>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</si>
  <si>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</si>
  <si>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</si>
  <si>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</si>
  <si>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</si>
  <si>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</si>
  <si>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</si>
  <si>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</si>
  <si>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</si>
  <si>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</si>
  <si>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</si>
  <si>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</si>
  <si>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</si>
  <si>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</si>
  <si>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</si>
  <si>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</si>
  <si>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</si>
  <si>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</si>
  <si>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</si>
  <si>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</si>
  <si>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</si>
  <si>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</si>
  <si>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</si>
  <si>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</si>
  <si>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</si>
  <si>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</si>
  <si>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</si>
  <si>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</si>
  <si>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</si>
  <si>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</si>
  <si>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</si>
  <si>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</si>
  <si>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</si>
  <si>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</si>
  <si>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</si>
  <si>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</si>
  <si>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</si>
  <si>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</si>
  <si>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</si>
  <si>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</si>
  <si>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</si>
  <si>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</si>
  <si>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</si>
  <si>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</si>
  <si>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</si>
  <si>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</si>
  <si>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</si>
  <si>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</si>
  <si>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</si>
  <si>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</si>
  <si>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</si>
  <si>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</si>
  <si>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</si>
  <si>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</si>
  <si>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</si>
  <si>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Novembru 2019</t>
  </si>
  <si>
    <t>Magistrat Dr. Simone Grech LL.D.</t>
  </si>
  <si>
    <t>SIMONE GRECH</t>
  </si>
  <si>
    <t>Simone Grech</t>
  </si>
  <si>
    <t>3 ta' Dicembru 2019</t>
  </si>
  <si>
    <t>2 ta' Jannar 2020</t>
  </si>
  <si>
    <t>Maureen Xuereb</t>
  </si>
  <si>
    <t>Rapport Ghax-Xahar ta'  Novembru 2019</t>
  </si>
  <si>
    <t xml:space="preserve">Silvio Xerri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</si>
</sst>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4" xfId="0" applyFill="1" applyBorder="1" applyAlignment="1">
      <alignment horizontal="center"/>
    </xf>
    <xf numFmtId="0" fontId="0" fillId="5" borderId="26" xfId="0" applyFill="1" applyBorder="1" applyAlignment="1">
      <alignment horizontal="center" vertical="center" textRotation="90"/>
    </xf>
    <xf numFmtId="0" fontId="0" fillId="5" borderId="25" xfId="0" applyFill="1" applyBorder="1" applyAlignment="1">
      <alignment horizontal="center" vertical="center" textRotation="90"/>
    </xf>
    <xf numFmtId="0" fontId="2" fillId="5" borderId="24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0" fillId="3" borderId="25" xfId="0" applyFill="1" applyBorder="1" applyAlignment="1">
      <alignment horizontal="center" vertical="center" textRotation="90"/>
    </xf>
    <xf numFmtId="0" fontId="0" fillId="3" borderId="27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0" fillId="5" borderId="23" xfId="0" applyFill="1" applyBorder="1"/>
    <xf numFmtId="0" fontId="6" fillId="4" borderId="0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0" fillId="5" borderId="21" xfId="0" applyFill="1" applyBorder="1"/>
    <xf numFmtId="0" fontId="6" fillId="4" borderId="1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0" fontId="2" fillId="5" borderId="31" xfId="0" applyFont="1" applyFill="1" applyBorder="1"/>
    <xf numFmtId="0" fontId="9" fillId="5" borderId="32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0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5" borderId="24" xfId="0" applyFill="1" applyBorder="1"/>
    <xf numFmtId="0" fontId="0" fillId="5" borderId="34" xfId="0" applyFill="1" applyBorder="1"/>
    <xf numFmtId="164" fontId="7" fillId="5" borderId="35" xfId="0" applyNumberFormat="1" applyFont="1" applyFill="1" applyBorder="1" applyAlignment="1">
      <alignment horizontal="center"/>
    </xf>
    <xf numFmtId="164" fontId="7" fillId="5" borderId="32" xfId="0" applyNumberFormat="1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5" xfId="0" applyFont="1" applyFill="1" applyBorder="1" applyAlignment="1">
      <alignment horizontal="center" vertical="center" textRotation="90"/>
    </xf>
    <xf numFmtId="0" fontId="0" fillId="0" borderId="29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37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0" fontId="0" fillId="0" borderId="0" xfId="0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165" fontId="0" fillId="0" borderId="19" xfId="0" applyNumberForma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  <xf numFmtId="165" fontId="1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oot.gov.mt\projects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abSelected="1" zoomScale="90" zoomScaleNormal="90" zoomScaleSheetLayoutView="100" workbookViewId="0">
      <selection activeCell="G21" sqref="G21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">
      <c r="Q2" t="s">
        <v>57</v>
      </c>
    </row>
    <row r="3" spans="2:17" ht="20.25" x14ac:dyDescent="0.3">
      <c r="H3" s="3" t="s">
        <v>43</v>
      </c>
      <c r="Q3" t="s">
        <v>58</v>
      </c>
    </row>
    <row r="4" spans="2:17" x14ac:dyDescent="0.2">
      <c r="Q4" t="s">
        <v>59</v>
      </c>
    </row>
    <row r="5" spans="2:17" ht="15" x14ac:dyDescent="0.2">
      <c r="H5" s="4" t="s">
        <v>44</v>
      </c>
      <c r="Q5" t="s">
        <v>60</v>
      </c>
    </row>
    <row r="6" spans="2:17" ht="15" x14ac:dyDescent="0.2">
      <c r="G6" s="49" t="s">
        <v>154</v>
      </c>
      <c r="H6" s="110" t="s">
        <v>159</v>
      </c>
      <c r="I6" s="101"/>
      <c r="J6" s="1"/>
      <c r="Q6" t="s">
        <v>61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5" thickBot="1" x14ac:dyDescent="0.25">
      <c r="Q8" s="112" t="s">
        <v>127</v>
      </c>
    </row>
    <row r="9" spans="2:17" ht="13.5" thickTop="1" x14ac:dyDescent="0.2">
      <c r="B9" s="176"/>
      <c r="C9" s="176"/>
      <c r="D9" s="176"/>
      <c r="E9" s="176"/>
      <c r="F9" s="45"/>
      <c r="G9" s="50" t="s">
        <v>1</v>
      </c>
      <c r="H9" s="51"/>
      <c r="I9" s="51"/>
      <c r="J9" s="51"/>
      <c r="K9" s="51"/>
      <c r="L9" s="51"/>
      <c r="M9" s="52" t="s">
        <v>156</v>
      </c>
      <c r="N9" s="51"/>
      <c r="O9" s="159" t="s">
        <v>12</v>
      </c>
      <c r="Q9" t="s">
        <v>63</v>
      </c>
    </row>
    <row r="10" spans="2:17" x14ac:dyDescent="0.2">
      <c r="B10" s="176"/>
      <c r="C10" s="176"/>
      <c r="D10" s="176"/>
      <c r="E10" s="176"/>
      <c r="F10" s="45"/>
      <c r="G10" s="53"/>
      <c r="H10" s="54" t="s">
        <v>2</v>
      </c>
      <c r="I10" s="54" t="s">
        <v>102</v>
      </c>
      <c r="J10" s="54" t="s">
        <v>155</v>
      </c>
      <c r="K10" s="54" t="s">
        <v>41</v>
      </c>
      <c r="L10" s="54" t="s">
        <v>42</v>
      </c>
      <c r="M10" s="55"/>
      <c r="N10" s="54" t="s">
        <v>9</v>
      </c>
      <c r="O10" s="160"/>
      <c r="Q10" t="s">
        <v>64</v>
      </c>
    </row>
    <row r="11" spans="2:17" ht="12.95" customHeight="1" x14ac:dyDescent="0.2">
      <c r="B11" s="45"/>
      <c r="C11" s="45"/>
      <c r="D11" s="45"/>
      <c r="E11" s="45"/>
      <c r="F11" s="45"/>
      <c r="G11" s="59"/>
      <c r="H11" s="48"/>
      <c r="I11" s="48"/>
      <c r="J11" s="48"/>
      <c r="K11" s="48"/>
      <c r="L11" s="48"/>
      <c r="M11" s="61"/>
      <c r="N11" s="60"/>
      <c r="O11" s="161"/>
      <c r="Q11" t="s">
        <v>65</v>
      </c>
    </row>
    <row r="12" spans="2:17" x14ac:dyDescent="0.2">
      <c r="B12" s="176" t="s">
        <v>149</v>
      </c>
      <c r="C12" s="176"/>
      <c r="D12" s="176"/>
      <c r="E12" s="176"/>
      <c r="F12" s="45"/>
      <c r="G12" s="56"/>
      <c r="H12" s="62"/>
      <c r="I12" s="62"/>
      <c r="J12" s="62"/>
      <c r="K12" s="62"/>
      <c r="L12" s="62"/>
      <c r="M12" s="58"/>
      <c r="N12" s="62"/>
      <c r="O12" s="162"/>
      <c r="Q12" t="s">
        <v>66</v>
      </c>
    </row>
    <row r="13" spans="2:17" ht="12" customHeight="1" x14ac:dyDescent="0.2">
      <c r="B13" s="176"/>
      <c r="C13" s="176"/>
      <c r="D13" s="176"/>
      <c r="E13" s="176"/>
      <c r="F13" s="45"/>
      <c r="G13" s="56"/>
      <c r="H13" s="57"/>
      <c r="I13" s="57"/>
      <c r="J13" s="57"/>
      <c r="K13" s="57"/>
      <c r="L13" s="57"/>
      <c r="M13" s="58"/>
      <c r="N13" s="57"/>
      <c r="O13" s="162"/>
      <c r="Q13" t="s">
        <v>67</v>
      </c>
    </row>
    <row r="14" spans="2:17" x14ac:dyDescent="0.2">
      <c r="B14" s="46"/>
      <c r="C14" s="99" t="str">
        <f>Q45</f>
        <v>PAUL COPPINI</v>
      </c>
      <c r="D14" s="45"/>
      <c r="E14" s="45"/>
      <c r="F14" s="45"/>
      <c r="G14" s="59">
        <f>'Coppini P. (Ghawdex)'!G45</f>
        <v>10</v>
      </c>
      <c r="H14" s="60">
        <f>'Coppini P. (Ghawdex)'!I45</f>
        <v>2</v>
      </c>
      <c r="I14" s="102">
        <f>'Coppini P. (Ghawdex)'!K45</f>
        <v>0</v>
      </c>
      <c r="J14" s="60">
        <f>'Coppini P. (Ghawdex)'!M45</f>
        <v>1</v>
      </c>
      <c r="K14" s="60">
        <f>'Coppini P. (Ghawdex)'!O45</f>
        <v>0</v>
      </c>
      <c r="L14" s="60">
        <f>'Coppini P. (Ghawdex)'!Q45</f>
        <v>1</v>
      </c>
      <c r="M14" s="61">
        <f t="shared" ref="M14:M18" si="0">G14+H14+I14-J14+K14-L14</f>
        <v>10</v>
      </c>
      <c r="N14" s="60">
        <f>'Coppini P. (Ghawdex)'!U45</f>
        <v>0</v>
      </c>
      <c r="O14" s="163">
        <f t="shared" ref="O14:O18" si="1">M14-N14</f>
        <v>10</v>
      </c>
      <c r="Q14" t="s">
        <v>68</v>
      </c>
    </row>
    <row r="15" spans="2:17" x14ac:dyDescent="0.2">
      <c r="B15" s="46"/>
      <c r="C15" s="99" t="str">
        <f>Q35</f>
        <v>JOANNE VELLA CUSCHIERI</v>
      </c>
      <c r="D15" s="45"/>
      <c r="E15" s="45"/>
      <c r="F15" s="45"/>
      <c r="G15" s="59">
        <f>'Sultana B. (Ghawdex)'!G45</f>
        <v>25</v>
      </c>
      <c r="H15" s="60">
        <f>'Sultana B. (Ghawdex)'!I45</f>
        <v>2</v>
      </c>
      <c r="I15" s="60">
        <f>'Sultana B. (Ghawdex)'!K45</f>
        <v>0</v>
      </c>
      <c r="J15" s="60">
        <f>'Sultana B. (Ghawdex)'!M45</f>
        <v>1</v>
      </c>
      <c r="K15" s="60">
        <f>'Sultana B. (Ghawdex)'!O45</f>
        <v>0</v>
      </c>
      <c r="L15" s="60">
        <f>'Sultana B. (Ghawdex)'!Q45</f>
        <v>0</v>
      </c>
      <c r="M15" s="61">
        <f t="shared" si="0"/>
        <v>26</v>
      </c>
      <c r="N15" s="60">
        <f>'Sultana B. (Ghawdex)'!U45</f>
        <v>0</v>
      </c>
      <c r="O15" s="163">
        <f t="shared" si="1"/>
        <v>26</v>
      </c>
      <c r="Q15" t="s">
        <v>69</v>
      </c>
    </row>
    <row r="16" spans="2:17" x14ac:dyDescent="0.2">
      <c r="B16" s="46"/>
      <c r="C16" s="99" t="str">
        <f>Q65</f>
        <v>JOSETTE DEMICOLI</v>
      </c>
      <c r="D16" s="45"/>
      <c r="E16" s="45"/>
      <c r="F16" s="45"/>
      <c r="G16" s="59">
        <f>'Demicoli J.(Ghawdex)'!G45</f>
        <v>79</v>
      </c>
      <c r="H16" s="60">
        <f>'Demicoli J.(Ghawdex)'!I45</f>
        <v>0</v>
      </c>
      <c r="I16" s="60">
        <f>'Demicoli J.(Ghawdex)'!K45</f>
        <v>0</v>
      </c>
      <c r="J16" s="60">
        <f>'Demicoli J.(Ghawdex)'!M45</f>
        <v>0</v>
      </c>
      <c r="K16" s="60">
        <f>'Demicoli J.(Ghawdex)'!O45</f>
        <v>0</v>
      </c>
      <c r="L16" s="60">
        <f>'Demicoli J.(Ghawdex)'!Q45</f>
        <v>0</v>
      </c>
      <c r="M16" s="61">
        <f t="shared" si="0"/>
        <v>79</v>
      </c>
      <c r="N16" s="60">
        <f>'Demicoli J.(Ghawdex)'!U45</f>
        <v>0</v>
      </c>
      <c r="O16" s="163">
        <f t="shared" si="1"/>
        <v>79</v>
      </c>
      <c r="Q16" t="s">
        <v>70</v>
      </c>
    </row>
    <row r="17" spans="1:17" ht="12" customHeight="1" x14ac:dyDescent="0.2">
      <c r="B17" s="46"/>
      <c r="C17" t="str">
        <f>Q71</f>
        <v>MONICA VELLA</v>
      </c>
      <c r="D17" s="45"/>
      <c r="E17" s="45"/>
      <c r="F17" s="45"/>
      <c r="G17" s="59">
        <f>'Vella M. (Ghawdex)'!G41</f>
        <v>3</v>
      </c>
      <c r="H17" s="61">
        <f>'Vella M. (Ghawdex)'!I41</f>
        <v>3</v>
      </c>
      <c r="I17" s="60">
        <f>'Vella M. (Ghawdex)'!K41</f>
        <v>0</v>
      </c>
      <c r="J17" s="60">
        <f>'Vella M. (Ghawdex)'!M41</f>
        <v>1</v>
      </c>
      <c r="K17" s="60">
        <f>'Vella M. (Ghawdex)'!O41</f>
        <v>134</v>
      </c>
      <c r="L17" s="142">
        <f>'Vella M. (Ghawdex)'!Q41</f>
        <v>0</v>
      </c>
      <c r="M17" s="61">
        <f t="shared" si="0"/>
        <v>139</v>
      </c>
      <c r="N17" s="60">
        <f>'Vella M. (Ghawdex)'!U41</f>
        <v>0</v>
      </c>
      <c r="O17" s="163">
        <f t="shared" si="1"/>
        <v>139</v>
      </c>
      <c r="Q17" t="s">
        <v>71</v>
      </c>
    </row>
    <row r="18" spans="1:17" ht="12" customHeight="1" x14ac:dyDescent="0.2">
      <c r="B18" s="46"/>
      <c r="C18" s="99" t="str">
        <f>Q37</f>
        <v>JOSEPH MIFSUD</v>
      </c>
      <c r="D18" s="45"/>
      <c r="E18" s="45"/>
      <c r="F18" s="45"/>
      <c r="G18" s="59">
        <f>'Mifsud J (Ghawdex)'!G45</f>
        <v>318</v>
      </c>
      <c r="H18" s="60">
        <f>'Mifsud J (Ghawdex)'!I45</f>
        <v>22</v>
      </c>
      <c r="I18" s="60">
        <f>'Mifsud J (Ghawdex)'!K45</f>
        <v>0</v>
      </c>
      <c r="J18" s="60">
        <f>'Mifsud J (Ghawdex)'!M45</f>
        <v>125</v>
      </c>
      <c r="K18" s="60">
        <f>'Mifsud J (Ghawdex)'!O45</f>
        <v>0</v>
      </c>
      <c r="L18" s="60">
        <f>'Mifsud J (Ghawdex)'!Q45</f>
        <v>0</v>
      </c>
      <c r="M18" s="61">
        <f t="shared" si="0"/>
        <v>215</v>
      </c>
      <c r="N18" s="60">
        <f>'Mifsud J (Ghawdex)'!U45</f>
        <v>3</v>
      </c>
      <c r="O18" s="163">
        <f t="shared" si="1"/>
        <v>212</v>
      </c>
      <c r="Q18" t="s">
        <v>72</v>
      </c>
    </row>
    <row r="19" spans="1:17" ht="12" customHeight="1" x14ac:dyDescent="0.2">
      <c r="A19" s="111"/>
      <c r="B19" s="46"/>
      <c r="C19" s="99" t="str">
        <f>Q66</f>
        <v>NEVILLE CAMILLERI</v>
      </c>
      <c r="D19" s="45"/>
      <c r="E19" s="45"/>
      <c r="F19" s="45"/>
      <c r="G19" s="59">
        <f>'Camilleri N. (Ghawdex)'!G45</f>
        <v>1</v>
      </c>
      <c r="H19" s="60">
        <f>'Camilleri N. (Ghawdex)'!I45</f>
        <v>0</v>
      </c>
      <c r="I19" s="60">
        <f>'Camilleri N. (Ghawdex)'!K45</f>
        <v>0</v>
      </c>
      <c r="J19" s="60">
        <f>'Camilleri N. (Ghawdex)'!M45</f>
        <v>0</v>
      </c>
      <c r="K19" s="60">
        <f>'Camilleri N. (Ghawdex)'!O45</f>
        <v>0</v>
      </c>
      <c r="L19" s="60">
        <f>'Camilleri N. (Ghawdex)'!Q45</f>
        <v>0</v>
      </c>
      <c r="M19" s="61">
        <f>G19+H19+I19-J19+K19-L19</f>
        <v>1</v>
      </c>
      <c r="N19" s="60">
        <f>'Camilleri N. (Ghawdex)'!U45</f>
        <v>0</v>
      </c>
      <c r="O19" s="163">
        <f>M19-N19</f>
        <v>1</v>
      </c>
      <c r="Q19" t="s">
        <v>73</v>
      </c>
    </row>
    <row r="20" spans="1:17" ht="12" customHeight="1" x14ac:dyDescent="0.2">
      <c r="A20" s="111"/>
      <c r="B20" s="46"/>
      <c r="C20" s="99" t="str">
        <f>Q70</f>
        <v>CHARMAINE GALEA</v>
      </c>
      <c r="D20" s="45"/>
      <c r="E20" s="45"/>
      <c r="F20" s="45"/>
      <c r="G20" s="59">
        <f>'Galea C (Ghawdex)'!G41</f>
        <v>2</v>
      </c>
      <c r="H20" s="60">
        <f>'Galea C (Ghawdex)'!I41</f>
        <v>0</v>
      </c>
      <c r="I20" s="60">
        <f>'Galea C (Ghawdex)'!$K$41</f>
        <v>0</v>
      </c>
      <c r="J20" s="60">
        <f>'Galea C (Ghawdex)'!M41</f>
        <v>1</v>
      </c>
      <c r="K20" s="60">
        <f>'Galea C (Ghawdex)'!O41</f>
        <v>0</v>
      </c>
      <c r="L20" s="60">
        <f>'Galea C (Ghawdex)'!Q41</f>
        <v>0</v>
      </c>
      <c r="M20" s="61">
        <f>G20+H20+I20-J20+K20-L20</f>
        <v>1</v>
      </c>
      <c r="N20" s="60">
        <f>'Galea C (Ghawdex)'!$U$41</f>
        <v>0</v>
      </c>
      <c r="O20" s="163">
        <f>M20-N20</f>
        <v>1</v>
      </c>
    </row>
    <row r="21" spans="1:17" ht="12" customHeight="1" x14ac:dyDescent="0.2">
      <c r="B21" s="46"/>
      <c r="C21" s="45" t="str">
        <f>Q72</f>
        <v>SIMONE GRECH</v>
      </c>
      <c r="D21" s="45"/>
      <c r="G21" s="59">
        <f>'Grech S. (Ghawdex)'!G41</f>
        <v>0</v>
      </c>
      <c r="H21" s="164">
        <f>'Grech S. (Ghawdex)'!I41</f>
        <v>0</v>
      </c>
      <c r="I21" s="158">
        <f>'Grech S. (Ghawdex)'!K41</f>
        <v>0</v>
      </c>
      <c r="J21" s="158">
        <f>'Grech S. (Ghawdex)'!M41</f>
        <v>0</v>
      </c>
      <c r="K21" s="165">
        <f>'Grech S. (Ghawdex)'!O41</f>
        <v>131</v>
      </c>
      <c r="L21" s="165">
        <f>'Grech S. (Ghawdex)'!Q41</f>
        <v>0</v>
      </c>
      <c r="M21" s="164">
        <f>G21+H21+I21-J21+K21-L21</f>
        <v>131</v>
      </c>
      <c r="N21" s="165">
        <f>'Grech S. (Ghawdex)'!U41</f>
        <v>0</v>
      </c>
      <c r="O21" s="166">
        <f>M21-N21</f>
        <v>131</v>
      </c>
      <c r="Q21" t="s">
        <v>74</v>
      </c>
    </row>
    <row r="22" spans="1:17" x14ac:dyDescent="0.2">
      <c r="E22" s="45"/>
      <c r="F22" s="63" t="s">
        <v>45</v>
      </c>
      <c r="G22" s="64">
        <f t="shared" ref="G22:O22" si="2">SUM(G14:G20)</f>
        <v>438</v>
      </c>
      <c r="H22" s="64">
        <f t="shared" si="2"/>
        <v>29</v>
      </c>
      <c r="I22" s="64">
        <f t="shared" si="2"/>
        <v>0</v>
      </c>
      <c r="J22" s="64">
        <f t="shared" si="2"/>
        <v>129</v>
      </c>
      <c r="K22" s="64">
        <f t="shared" si="2"/>
        <v>134</v>
      </c>
      <c r="L22" s="64">
        <f t="shared" si="2"/>
        <v>1</v>
      </c>
      <c r="M22" s="64">
        <f t="shared" si="2"/>
        <v>471</v>
      </c>
      <c r="N22" s="64">
        <f t="shared" si="2"/>
        <v>3</v>
      </c>
      <c r="O22" s="64">
        <f t="shared" si="2"/>
        <v>468</v>
      </c>
      <c r="Q22" t="s">
        <v>75</v>
      </c>
    </row>
    <row r="23" spans="1:17" ht="12" customHeight="1" x14ac:dyDescent="0.2">
      <c r="Q23" t="s">
        <v>112</v>
      </c>
    </row>
    <row r="24" spans="1:17" ht="12" customHeight="1" x14ac:dyDescent="0.2">
      <c r="Q24" t="s">
        <v>76</v>
      </c>
    </row>
    <row r="25" spans="1:17" ht="12" customHeight="1" x14ac:dyDescent="0.2">
      <c r="Q25" s="112" t="s">
        <v>128</v>
      </c>
    </row>
    <row r="26" spans="1:17" ht="12" customHeight="1" x14ac:dyDescent="0.2">
      <c r="Q26" t="s">
        <v>77</v>
      </c>
    </row>
    <row r="27" spans="1:17" ht="12" customHeight="1" x14ac:dyDescent="0.2"/>
    <row r="28" spans="1:17" x14ac:dyDescent="0.2">
      <c r="Q28" t="s">
        <v>120</v>
      </c>
    </row>
    <row r="29" spans="1:17" x14ac:dyDescent="0.2">
      <c r="Q29" t="s">
        <v>78</v>
      </c>
    </row>
    <row r="30" spans="1:17" x14ac:dyDescent="0.2">
      <c r="Q30" t="s">
        <v>79</v>
      </c>
    </row>
    <row r="31" spans="1:17" ht="12.95" customHeight="1" x14ac:dyDescent="0.2">
      <c r="L31" s="45"/>
      <c r="Q31" t="s">
        <v>80</v>
      </c>
    </row>
    <row r="32" spans="1:17" ht="12.95" customHeight="1" x14ac:dyDescent="0.2">
      <c r="Q32" t="s">
        <v>81</v>
      </c>
    </row>
    <row r="33" spans="17:17" x14ac:dyDescent="0.2">
      <c r="Q33" s="98" t="s">
        <v>82</v>
      </c>
    </row>
    <row r="34" spans="17:17" ht="12" customHeight="1" x14ac:dyDescent="0.2">
      <c r="Q34" t="s">
        <v>83</v>
      </c>
    </row>
    <row r="35" spans="17:17" ht="12" customHeight="1" x14ac:dyDescent="0.2">
      <c r="Q35" t="s">
        <v>129</v>
      </c>
    </row>
    <row r="36" spans="17:17" ht="12" customHeight="1" x14ac:dyDescent="0.2">
      <c r="Q36" t="s">
        <v>84</v>
      </c>
    </row>
    <row r="37" spans="17:17" ht="12" customHeight="1" x14ac:dyDescent="0.2">
      <c r="Q37" t="s">
        <v>132</v>
      </c>
    </row>
    <row r="38" spans="17:17" ht="12" customHeight="1" x14ac:dyDescent="0.2">
      <c r="Q38" t="s">
        <v>85</v>
      </c>
    </row>
    <row r="39" spans="17:17" ht="12" customHeight="1" x14ac:dyDescent="0.2">
      <c r="Q39" t="s">
        <v>86</v>
      </c>
    </row>
    <row r="40" spans="17:17" x14ac:dyDescent="0.2">
      <c r="Q40" t="s">
        <v>88</v>
      </c>
    </row>
    <row r="41" spans="17:17" x14ac:dyDescent="0.2">
      <c r="Q41" t="s">
        <v>89</v>
      </c>
    </row>
    <row r="42" spans="17:17" x14ac:dyDescent="0.2">
      <c r="Q42" t="s">
        <v>90</v>
      </c>
    </row>
    <row r="43" spans="17:17" ht="12" customHeight="1" x14ac:dyDescent="0.2">
      <c r="Q43" t="s">
        <v>91</v>
      </c>
    </row>
    <row r="44" spans="17:17" x14ac:dyDescent="0.2">
      <c r="Q44" t="s">
        <v>87</v>
      </c>
    </row>
    <row r="45" spans="17:17" x14ac:dyDescent="0.2">
      <c r="Q45" t="s">
        <v>88</v>
      </c>
    </row>
    <row r="46" spans="17:17" x14ac:dyDescent="0.2">
      <c r="Q46" t="s">
        <v>109</v>
      </c>
    </row>
    <row r="47" spans="17:17" ht="12.95" customHeight="1" x14ac:dyDescent="0.2">
      <c r="Q47" t="s">
        <v>89</v>
      </c>
    </row>
    <row r="48" spans="17:17" x14ac:dyDescent="0.2">
      <c r="Q48" t="s">
        <v>90</v>
      </c>
    </row>
    <row r="49" spans="17:17" ht="12" customHeight="1" x14ac:dyDescent="0.2">
      <c r="Q49" t="s">
        <v>91</v>
      </c>
    </row>
    <row r="50" spans="17:17" ht="12" customHeight="1" x14ac:dyDescent="0.2">
      <c r="Q50" t="s">
        <v>92</v>
      </c>
    </row>
    <row r="51" spans="17:17" ht="12" customHeight="1" x14ac:dyDescent="0.2">
      <c r="Q51" t="s">
        <v>93</v>
      </c>
    </row>
    <row r="52" spans="17:17" ht="12" customHeight="1" x14ac:dyDescent="0.2">
      <c r="Q52" s="98" t="s">
        <v>94</v>
      </c>
    </row>
    <row r="53" spans="17:17" ht="12" customHeight="1" x14ac:dyDescent="0.2">
      <c r="Q53" t="s">
        <v>95</v>
      </c>
    </row>
    <row r="54" spans="17:17" ht="12" customHeight="1" x14ac:dyDescent="0.2">
      <c r="Q54" t="s">
        <v>96</v>
      </c>
    </row>
    <row r="55" spans="17:17" ht="12" customHeight="1" x14ac:dyDescent="0.2">
      <c r="Q55" t="s">
        <v>97</v>
      </c>
    </row>
    <row r="56" spans="17:17" ht="12" customHeight="1" x14ac:dyDescent="0.2">
      <c r="Q56" t="s">
        <v>98</v>
      </c>
    </row>
    <row r="57" spans="17:17" ht="12" customHeight="1" x14ac:dyDescent="0.2">
      <c r="Q57" t="s">
        <v>99</v>
      </c>
    </row>
    <row r="58" spans="17:17" ht="12" customHeight="1" x14ac:dyDescent="0.2">
      <c r="Q58" t="s">
        <v>100</v>
      </c>
    </row>
    <row r="59" spans="17:17" ht="12" customHeight="1" x14ac:dyDescent="0.2">
      <c r="Q59" t="s">
        <v>101</v>
      </c>
    </row>
    <row r="60" spans="17:17" ht="12" customHeight="1" x14ac:dyDescent="0.2">
      <c r="Q60" s="100" t="s">
        <v>83</v>
      </c>
    </row>
    <row r="61" spans="17:17" ht="12" customHeight="1" x14ac:dyDescent="0.2">
      <c r="Q61" s="100" t="s">
        <v>78</v>
      </c>
    </row>
    <row r="62" spans="17:17" ht="12" customHeight="1" x14ac:dyDescent="0.2">
      <c r="Q62" t="s">
        <v>110</v>
      </c>
    </row>
    <row r="63" spans="17:17" ht="12" customHeight="1" x14ac:dyDescent="0.2">
      <c r="Q63" t="s">
        <v>111</v>
      </c>
    </row>
    <row r="64" spans="17:17" ht="12" customHeight="1" x14ac:dyDescent="0.2">
      <c r="Q64" t="s">
        <v>116</v>
      </c>
    </row>
    <row r="65" spans="17:17" ht="12" customHeight="1" x14ac:dyDescent="0.2">
      <c r="Q65" t="s">
        <v>117</v>
      </c>
    </row>
    <row r="66" spans="17:17" ht="12" customHeight="1" x14ac:dyDescent="0.2">
      <c r="Q66" t="s">
        <v>118</v>
      </c>
    </row>
    <row r="67" spans="17:17" ht="12" customHeight="1" x14ac:dyDescent="0.2">
      <c r="Q67" t="s">
        <v>121</v>
      </c>
    </row>
    <row r="68" spans="17:17" ht="12" customHeight="1" x14ac:dyDescent="0.2">
      <c r="Q68" t="s">
        <v>122</v>
      </c>
    </row>
    <row r="69" spans="17:17" ht="12" customHeight="1" x14ac:dyDescent="0.2">
      <c r="Q69" t="s">
        <v>124</v>
      </c>
    </row>
    <row r="70" spans="17:17" x14ac:dyDescent="0.2">
      <c r="Q70" t="s">
        <v>125</v>
      </c>
    </row>
    <row r="71" spans="17:17" ht="12" customHeight="1" x14ac:dyDescent="0.2">
      <c r="Q71" t="s">
        <v>142</v>
      </c>
    </row>
    <row r="72" spans="17:17" ht="12" customHeight="1" x14ac:dyDescent="0.2">
      <c r="Q72" s="111" t="s">
        <v>161</v>
      </c>
    </row>
    <row r="73" spans="17:17" ht="12" customHeight="1" x14ac:dyDescent="0.2"/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8" t="s">
        <v>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2" ht="6" customHeight="1" x14ac:dyDescent="0.2"/>
    <row r="4" spans="2:22" ht="15.75" customHeight="1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2" ht="12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2" ht="4.5" customHeight="1" x14ac:dyDescent="0.2"/>
    <row r="7" spans="2:22" ht="12" hidden="1" customHeight="1" x14ac:dyDescent="0.2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</row>
    <row r="8" spans="2:22" hidden="1" x14ac:dyDescent="0.2"/>
    <row r="9" spans="2:22" ht="15.75" x14ac:dyDescent="0.25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84" t="s">
        <v>54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</row>
    <row r="12" spans="2:22" ht="6.75" hidden="1" customHeight="1" x14ac:dyDescent="0.2"/>
    <row r="13" spans="2:22" ht="10.5" customHeight="1" x14ac:dyDescent="0.2">
      <c r="B13" s="186" t="s">
        <v>49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0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0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0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0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0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0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0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0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0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0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0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0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0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0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0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0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0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0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0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0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0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82" t="s">
        <v>10</v>
      </c>
      <c r="D53" s="182"/>
      <c r="E53" s="182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2" workbookViewId="0">
      <selection activeCell="Y14" sqref="Y14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8" t="s">
        <v>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2" ht="6" customHeight="1" x14ac:dyDescent="0.2"/>
    <row r="4" spans="2:22" ht="15.75" customHeight="1" x14ac:dyDescent="0.25">
      <c r="B4" s="183" t="s">
        <v>115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2" ht="12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2" ht="4.5" customHeight="1" x14ac:dyDescent="0.2"/>
    <row r="7" spans="2:22" ht="12" hidden="1" customHeight="1" x14ac:dyDescent="0.2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</row>
    <row r="8" spans="2:22" hidden="1" x14ac:dyDescent="0.2"/>
    <row r="9" spans="2:22" ht="15.75" x14ac:dyDescent="0.25">
      <c r="B9" s="12" t="s">
        <v>39</v>
      </c>
      <c r="C9" s="12"/>
      <c r="D9" s="12"/>
      <c r="E9" s="12"/>
      <c r="G9" s="5"/>
      <c r="H9" s="13" t="str">
        <f>Kriminal!H6</f>
        <v>Novembru 2019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84" t="s">
        <v>54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</row>
    <row r="12" spans="2:22" ht="6.75" hidden="1" customHeight="1" x14ac:dyDescent="0.2"/>
    <row r="13" spans="2:22" ht="10.5" customHeight="1" x14ac:dyDescent="0.2">
      <c r="B13" s="186" t="s">
        <v>49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2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2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0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0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09">
        <v>79</v>
      </c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79</v>
      </c>
      <c r="T25" s="5"/>
      <c r="U25" s="39"/>
      <c r="V25" s="5"/>
      <c r="W25" s="43">
        <f t="shared" si="0"/>
        <v>79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0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0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0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0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0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0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0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0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0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0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0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0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0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0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0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0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0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0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79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79</v>
      </c>
      <c r="T45" s="43"/>
      <c r="U45" s="44">
        <f>SUM(U22:U43)</f>
        <v>0</v>
      </c>
      <c r="V45" s="43"/>
      <c r="W45" s="44">
        <f>SUM(W22:W43)</f>
        <v>79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8"/>
      <c r="E52" s="144"/>
      <c r="Q52" s="14"/>
      <c r="R52" s="14"/>
      <c r="S52" s="14"/>
      <c r="T52" s="14"/>
      <c r="U52" s="14"/>
      <c r="V52" s="14"/>
      <c r="W52" s="14"/>
    </row>
    <row r="53" spans="3:23" x14ac:dyDescent="0.2">
      <c r="C53" s="193"/>
      <c r="D53" s="182"/>
      <c r="E53" s="182"/>
      <c r="M53" s="5"/>
      <c r="N53" s="28" t="s">
        <v>35</v>
      </c>
      <c r="Q53" s="29"/>
      <c r="S53" s="11" t="s">
        <v>130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19" workbookViewId="0">
      <selection activeCell="I45" sqref="I45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8" t="s">
        <v>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2" ht="6" customHeight="1" x14ac:dyDescent="0.2"/>
    <row r="4" spans="2:22" ht="15.75" customHeight="1" x14ac:dyDescent="0.25">
      <c r="B4" s="183" t="s">
        <v>119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2" ht="12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2" ht="4.5" customHeight="1" x14ac:dyDescent="0.2"/>
    <row r="7" spans="2:22" ht="12" hidden="1" customHeight="1" x14ac:dyDescent="0.2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</row>
    <row r="8" spans="2:22" hidden="1" x14ac:dyDescent="0.2"/>
    <row r="9" spans="2:22" s="148" customFormat="1" ht="15.75" x14ac:dyDescent="0.25">
      <c r="B9" s="12" t="s">
        <v>39</v>
      </c>
      <c r="C9" s="12"/>
      <c r="D9" s="12"/>
      <c r="E9" s="12"/>
      <c r="G9" s="151"/>
      <c r="H9" s="131" t="str">
        <f>Kriminal!$H$6</f>
        <v>Novembru 2019</v>
      </c>
      <c r="I9" s="152"/>
      <c r="L9" s="151"/>
      <c r="M9" s="151"/>
      <c r="P9" s="151"/>
      <c r="Q9" s="151"/>
    </row>
    <row r="10" spans="2:22" ht="3.75" customHeight="1" x14ac:dyDescent="0.2"/>
    <row r="11" spans="2:22" ht="106.7" customHeight="1" x14ac:dyDescent="0.2">
      <c r="B11" s="184" t="s">
        <v>54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</row>
    <row r="12" spans="2:22" ht="6.75" hidden="1" customHeight="1" x14ac:dyDescent="0.2"/>
    <row r="13" spans="2:22" ht="10.5" customHeight="1" x14ac:dyDescent="0.2">
      <c r="B13" s="186" t="s">
        <v>49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2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2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09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09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09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0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0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0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0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0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0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0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0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0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0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09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0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51</v>
      </c>
      <c r="E38" s="25"/>
      <c r="F38" s="5"/>
      <c r="G38" s="10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0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0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0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0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134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0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38" t="s">
        <v>163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82" t="s">
        <v>10</v>
      </c>
      <c r="D53" s="182"/>
      <c r="E53" s="182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>
      <selection activeCell="O20" sqref="O2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8" t="s">
        <v>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4" ht="6" customHeight="1" x14ac:dyDescent="0.2"/>
    <row r="4" spans="2:24" ht="15.75" customHeight="1" x14ac:dyDescent="0.25">
      <c r="B4" s="183" t="s">
        <v>143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4" ht="12" hidden="1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4" hidden="1" x14ac:dyDescent="0.2"/>
    <row r="7" spans="2:24" ht="15.75" x14ac:dyDescent="0.25">
      <c r="B7" s="12" t="s">
        <v>39</v>
      </c>
      <c r="C7" s="12"/>
      <c r="D7" s="12"/>
      <c r="E7" s="12"/>
      <c r="G7" s="5"/>
      <c r="H7" s="131" t="str">
        <f>Kriminal!$H$6</f>
        <v>Novembru 2019</v>
      </c>
      <c r="I7" s="122"/>
      <c r="L7" s="5"/>
      <c r="M7" s="5"/>
      <c r="P7" s="5"/>
      <c r="Q7" s="5"/>
    </row>
    <row r="8" spans="2:24" ht="106.7" customHeight="1" x14ac:dyDescent="0.2">
      <c r="B8" s="184" t="s">
        <v>54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</row>
    <row r="9" spans="2:24" ht="6.75" hidden="1" customHeight="1" x14ac:dyDescent="0.2"/>
    <row r="10" spans="2:24" ht="10.5" customHeight="1" x14ac:dyDescent="0.2">
      <c r="B10" s="186" t="s">
        <v>49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55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2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2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22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4" ht="3.75" customHeight="1" x14ac:dyDescent="0.2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2:24" x14ac:dyDescent="0.2">
      <c r="B18" s="16"/>
      <c r="C18" s="17"/>
      <c r="D18" s="17"/>
      <c r="E18" s="17"/>
      <c r="F18" s="1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68"/>
      <c r="H19" s="169"/>
      <c r="I19" s="170"/>
      <c r="J19" s="169"/>
      <c r="K19" s="170"/>
      <c r="L19" s="169"/>
      <c r="M19" s="170"/>
      <c r="N19" s="169"/>
      <c r="O19" s="170"/>
      <c r="P19" s="169"/>
      <c r="Q19" s="170"/>
      <c r="R19" s="169"/>
      <c r="S19" s="171">
        <f>IF(ISNUMBER(G19),G19,0)+IF(ISNUMBER(I19),I19,0)-IF(ISNUMBER(M19),M19,0)+IF(ISNUMBER(O19),O19,0)-IF(ISNUMBER(Q19),Q19,0)+IF(ISNUMBER(K19),K19,0)</f>
        <v>0</v>
      </c>
      <c r="T19" s="169"/>
      <c r="U19" s="170"/>
      <c r="V19" s="169"/>
      <c r="W19" s="17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68"/>
      <c r="H20" s="169"/>
      <c r="I20" s="172">
        <v>1</v>
      </c>
      <c r="J20" s="169"/>
      <c r="K20" s="172"/>
      <c r="L20" s="169"/>
      <c r="M20" s="172">
        <v>1</v>
      </c>
      <c r="N20" s="169"/>
      <c r="O20" s="172">
        <v>12</v>
      </c>
      <c r="P20" s="169"/>
      <c r="Q20" s="172"/>
      <c r="R20" s="169"/>
      <c r="S20" s="171">
        <f>IF(ISNUMBER(G20),G20,0)+IF(ISNUMBER(I20),I20,0)-IF(ISNUMBER(M20),M20,0)+IF(ISNUMBER(O20),O20,0)-IF(ISNUMBER(Q20),Q20,0)+IF(ISNUMBER(K20),K20,0)</f>
        <v>12</v>
      </c>
      <c r="T20" s="169"/>
      <c r="U20" s="172"/>
      <c r="V20" s="169"/>
      <c r="W20" s="171">
        <f t="shared" ref="W20:W35" si="0">IF(ISNUMBER(S20),S20,0)-IF(ISNUMBER(U20),U20,0)</f>
        <v>12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68">
        <v>3</v>
      </c>
      <c r="H21" s="169"/>
      <c r="I21" s="172">
        <v>2</v>
      </c>
      <c r="J21" s="169"/>
      <c r="K21" s="172"/>
      <c r="L21" s="169"/>
      <c r="M21" s="172"/>
      <c r="N21" s="169"/>
      <c r="O21" s="172">
        <v>122</v>
      </c>
      <c r="P21" s="169"/>
      <c r="Q21" s="172"/>
      <c r="R21" s="169"/>
      <c r="S21" s="171">
        <f t="shared" ref="S21:S37" si="1">IF(ISNUMBER(G21),G21,0)+IF(ISNUMBER(I21),I21,0)-IF(ISNUMBER(M21),M21,0)+IF(ISNUMBER(O21),O21,0)-IF(ISNUMBER(Q21),Q21,0)+IF(ISNUMBER(K21),K21,0)</f>
        <v>127</v>
      </c>
      <c r="T21" s="169"/>
      <c r="U21" s="172"/>
      <c r="V21" s="169"/>
      <c r="W21" s="171">
        <f t="shared" si="0"/>
        <v>127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68"/>
      <c r="H22" s="169"/>
      <c r="I22" s="172"/>
      <c r="J22" s="169"/>
      <c r="K22" s="172"/>
      <c r="L22" s="169"/>
      <c r="M22" s="172"/>
      <c r="N22" s="169"/>
      <c r="O22" s="172"/>
      <c r="P22" s="169"/>
      <c r="Q22" s="172"/>
      <c r="R22" s="169"/>
      <c r="S22" s="171">
        <f>IF(ISNUMBER(G22),G22,0)+IF(ISNUMBER(I22),I22,0)-IF(ISNUMBER(M22),M22,0)+IF(ISNUMBER(O22),O22,0)-IF(ISNUMBER(Q22),Q22,0)+IF(ISNUMBER(K22),K22,0)</f>
        <v>0</v>
      </c>
      <c r="T22" s="169"/>
      <c r="U22" s="172"/>
      <c r="V22" s="169"/>
      <c r="W22" s="17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53</v>
      </c>
      <c r="E23" s="25"/>
      <c r="F23" s="5"/>
      <c r="G23" s="168"/>
      <c r="H23" s="169"/>
      <c r="I23" s="172"/>
      <c r="J23" s="169"/>
      <c r="K23" s="172"/>
      <c r="L23" s="169"/>
      <c r="M23" s="172"/>
      <c r="N23" s="169"/>
      <c r="O23" s="172"/>
      <c r="P23" s="169"/>
      <c r="Q23" s="172"/>
      <c r="R23" s="169"/>
      <c r="S23" s="171">
        <f t="shared" si="1"/>
        <v>0</v>
      </c>
      <c r="T23" s="169"/>
      <c r="U23" s="172"/>
      <c r="V23" s="169"/>
      <c r="W23" s="17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68"/>
      <c r="H24" s="169"/>
      <c r="I24" s="172"/>
      <c r="J24" s="169"/>
      <c r="K24" s="172"/>
      <c r="L24" s="169"/>
      <c r="M24" s="172"/>
      <c r="N24" s="169"/>
      <c r="O24" s="172"/>
      <c r="P24" s="169"/>
      <c r="Q24" s="172"/>
      <c r="R24" s="169"/>
      <c r="S24" s="171">
        <f t="shared" si="1"/>
        <v>0</v>
      </c>
      <c r="T24" s="169"/>
      <c r="U24" s="172"/>
      <c r="V24" s="169"/>
      <c r="W24" s="17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68"/>
      <c r="H25" s="169"/>
      <c r="I25" s="172"/>
      <c r="J25" s="169"/>
      <c r="K25" s="172"/>
      <c r="L25" s="169"/>
      <c r="M25" s="172"/>
      <c r="N25" s="169"/>
      <c r="O25" s="172"/>
      <c r="P25" s="169"/>
      <c r="Q25" s="172"/>
      <c r="R25" s="169"/>
      <c r="S25" s="171">
        <f t="shared" si="1"/>
        <v>0</v>
      </c>
      <c r="T25" s="169"/>
      <c r="U25" s="172"/>
      <c r="V25" s="169"/>
      <c r="W25" s="17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68"/>
      <c r="H26" s="169"/>
      <c r="I26" s="172"/>
      <c r="J26" s="169"/>
      <c r="K26" s="172"/>
      <c r="L26" s="169"/>
      <c r="M26" s="172"/>
      <c r="N26" s="169"/>
      <c r="O26" s="172"/>
      <c r="P26" s="169"/>
      <c r="Q26" s="172"/>
      <c r="R26" s="169"/>
      <c r="S26" s="171">
        <f t="shared" si="1"/>
        <v>0</v>
      </c>
      <c r="T26" s="169"/>
      <c r="U26" s="172"/>
      <c r="V26" s="169"/>
      <c r="W26" s="17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68"/>
      <c r="H27" s="169"/>
      <c r="I27" s="172"/>
      <c r="J27" s="169"/>
      <c r="K27" s="172"/>
      <c r="L27" s="169"/>
      <c r="M27" s="172"/>
      <c r="N27" s="169"/>
      <c r="O27" s="172"/>
      <c r="P27" s="169"/>
      <c r="Q27" s="172"/>
      <c r="R27" s="169"/>
      <c r="S27" s="171">
        <f t="shared" si="1"/>
        <v>0</v>
      </c>
      <c r="T27" s="169"/>
      <c r="U27" s="172"/>
      <c r="V27" s="169"/>
      <c r="W27" s="17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68"/>
      <c r="H28" s="169"/>
      <c r="I28" s="172"/>
      <c r="J28" s="169"/>
      <c r="K28" s="172"/>
      <c r="L28" s="169"/>
      <c r="M28" s="172"/>
      <c r="N28" s="169"/>
      <c r="O28" s="172"/>
      <c r="P28" s="169"/>
      <c r="Q28" s="172"/>
      <c r="R28" s="169"/>
      <c r="S28" s="171"/>
      <c r="T28" s="169"/>
      <c r="U28" s="172"/>
      <c r="V28" s="169"/>
      <c r="W28" s="17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68"/>
      <c r="H29" s="169"/>
      <c r="I29" s="172"/>
      <c r="J29" s="169"/>
      <c r="K29" s="172"/>
      <c r="L29" s="169"/>
      <c r="M29" s="172"/>
      <c r="N29" s="169"/>
      <c r="O29" s="172"/>
      <c r="P29" s="169"/>
      <c r="Q29" s="172"/>
      <c r="R29" s="169"/>
      <c r="S29" s="171">
        <f t="shared" si="1"/>
        <v>0</v>
      </c>
      <c r="T29" s="169"/>
      <c r="U29" s="172"/>
      <c r="V29" s="169"/>
      <c r="W29" s="17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68"/>
      <c r="H30" s="169"/>
      <c r="I30" s="172"/>
      <c r="J30" s="169"/>
      <c r="K30" s="172"/>
      <c r="L30" s="169"/>
      <c r="M30" s="172"/>
      <c r="N30" s="169"/>
      <c r="O30" s="172"/>
      <c r="P30" s="169"/>
      <c r="Q30" s="172"/>
      <c r="R30" s="169"/>
      <c r="S30" s="171"/>
      <c r="T30" s="169"/>
      <c r="U30" s="172"/>
      <c r="V30" s="169"/>
      <c r="W30" s="17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68"/>
      <c r="H31" s="169"/>
      <c r="I31" s="172"/>
      <c r="J31" s="169"/>
      <c r="K31" s="172"/>
      <c r="L31" s="169"/>
      <c r="M31" s="172"/>
      <c r="N31" s="169"/>
      <c r="O31" s="172"/>
      <c r="P31" s="169"/>
      <c r="Q31" s="172"/>
      <c r="R31" s="169"/>
      <c r="S31" s="171">
        <f t="shared" si="1"/>
        <v>0</v>
      </c>
      <c r="T31" s="169"/>
      <c r="U31" s="172"/>
      <c r="V31" s="169"/>
      <c r="W31" s="17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68"/>
      <c r="H32" s="169"/>
      <c r="I32" s="172"/>
      <c r="J32" s="169"/>
      <c r="K32" s="172"/>
      <c r="L32" s="169"/>
      <c r="M32" s="172"/>
      <c r="N32" s="169"/>
      <c r="O32" s="172"/>
      <c r="P32" s="169"/>
      <c r="Q32" s="172"/>
      <c r="R32" s="169"/>
      <c r="S32" s="171">
        <f t="shared" si="1"/>
        <v>0</v>
      </c>
      <c r="T32" s="169"/>
      <c r="U32" s="172"/>
      <c r="V32" s="169"/>
      <c r="W32" s="171">
        <v>0</v>
      </c>
      <c r="X32" s="26"/>
    </row>
    <row r="33" spans="2:24" ht="15.75" customHeight="1" x14ac:dyDescent="0.2">
      <c r="B33" s="24"/>
      <c r="C33" s="25">
        <v>15</v>
      </c>
      <c r="D33" s="25" t="s">
        <v>50</v>
      </c>
      <c r="E33" s="25"/>
      <c r="F33" s="5"/>
      <c r="G33" s="168"/>
      <c r="H33" s="169"/>
      <c r="I33" s="172"/>
      <c r="J33" s="169"/>
      <c r="K33" s="172"/>
      <c r="L33" s="169"/>
      <c r="M33" s="172"/>
      <c r="N33" s="169"/>
      <c r="O33" s="172"/>
      <c r="P33" s="169"/>
      <c r="Q33" s="172"/>
      <c r="R33" s="169"/>
      <c r="S33" s="171">
        <f>IF(ISNUMBER(G33),G33,0)+IF(ISNUMBER(I33),I33,0)-IF(ISNUMBER(M33),M33,0)+IF(ISNUMBER(O33),O33,0)-IF(ISNUMBER(Q33),Q33,0)+IF(ISNUMBER(K33),K33,0)</f>
        <v>0</v>
      </c>
      <c r="T33" s="169"/>
      <c r="U33" s="172"/>
      <c r="V33" s="169"/>
      <c r="W33" s="17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51</v>
      </c>
      <c r="E34" s="25"/>
      <c r="F34" s="5"/>
      <c r="G34" s="168"/>
      <c r="H34" s="169"/>
      <c r="I34" s="172"/>
      <c r="J34" s="169"/>
      <c r="K34" s="172"/>
      <c r="L34" s="169"/>
      <c r="M34" s="172"/>
      <c r="N34" s="169"/>
      <c r="O34" s="172"/>
      <c r="P34" s="169"/>
      <c r="Q34" s="172"/>
      <c r="R34" s="169"/>
      <c r="S34" s="171">
        <f t="shared" si="1"/>
        <v>0</v>
      </c>
      <c r="T34" s="169"/>
      <c r="U34" s="172"/>
      <c r="V34" s="169"/>
      <c r="W34" s="17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52</v>
      </c>
      <c r="E35" s="25"/>
      <c r="F35" s="5"/>
      <c r="G35" s="168"/>
      <c r="H35" s="169"/>
      <c r="I35" s="172"/>
      <c r="J35" s="169"/>
      <c r="K35" s="172"/>
      <c r="L35" s="169"/>
      <c r="M35" s="172"/>
      <c r="N35" s="169"/>
      <c r="O35" s="172"/>
      <c r="P35" s="169"/>
      <c r="Q35" s="172"/>
      <c r="R35" s="169"/>
      <c r="S35" s="171">
        <f t="shared" si="1"/>
        <v>0</v>
      </c>
      <c r="T35" s="169"/>
      <c r="U35" s="172"/>
      <c r="V35" s="169"/>
      <c r="W35" s="17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103</v>
      </c>
      <c r="E36" s="25"/>
      <c r="F36" s="5"/>
      <c r="G36" s="168"/>
      <c r="H36" s="169"/>
      <c r="I36" s="172"/>
      <c r="J36" s="169"/>
      <c r="K36" s="172"/>
      <c r="L36" s="169"/>
      <c r="M36" s="172"/>
      <c r="N36" s="169"/>
      <c r="O36" s="172"/>
      <c r="P36" s="169"/>
      <c r="Q36" s="172"/>
      <c r="R36" s="169"/>
      <c r="S36" s="171">
        <f t="shared" si="1"/>
        <v>0</v>
      </c>
      <c r="T36" s="169"/>
      <c r="U36" s="172"/>
      <c r="V36" s="169"/>
      <c r="W36" s="17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104</v>
      </c>
      <c r="E37" s="25"/>
      <c r="F37" s="5"/>
      <c r="G37" s="168"/>
      <c r="H37" s="169"/>
      <c r="I37" s="172"/>
      <c r="J37" s="169"/>
      <c r="K37" s="172"/>
      <c r="L37" s="169"/>
      <c r="M37" s="172"/>
      <c r="N37" s="169"/>
      <c r="O37" s="172"/>
      <c r="P37" s="169"/>
      <c r="Q37" s="172"/>
      <c r="R37" s="169"/>
      <c r="S37" s="171">
        <f t="shared" si="1"/>
        <v>0</v>
      </c>
      <c r="T37" s="169"/>
      <c r="U37" s="172"/>
      <c r="V37" s="169"/>
      <c r="W37" s="17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105</v>
      </c>
      <c r="E38" s="25"/>
      <c r="F38" s="5"/>
      <c r="G38" s="168"/>
      <c r="H38" s="169"/>
      <c r="I38" s="172"/>
      <c r="J38" s="169"/>
      <c r="K38" s="172"/>
      <c r="L38" s="169"/>
      <c r="M38" s="172"/>
      <c r="N38" s="169"/>
      <c r="O38" s="172"/>
      <c r="P38" s="169"/>
      <c r="Q38" s="172"/>
      <c r="R38" s="169"/>
      <c r="S38" s="171" t="s">
        <v>134</v>
      </c>
      <c r="T38" s="169"/>
      <c r="U38" s="172"/>
      <c r="V38" s="169"/>
      <c r="W38" s="17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106</v>
      </c>
      <c r="E39" s="25"/>
      <c r="F39" s="5"/>
      <c r="G39" s="168"/>
      <c r="H39" s="169"/>
      <c r="I39" s="172"/>
      <c r="J39" s="169"/>
      <c r="K39" s="172"/>
      <c r="L39" s="169"/>
      <c r="M39" s="172"/>
      <c r="N39" s="169"/>
      <c r="O39" s="172"/>
      <c r="P39" s="169"/>
      <c r="Q39" s="172"/>
      <c r="R39" s="169"/>
      <c r="S39" s="171">
        <f>IF(ISNUMBER(G39),G39,0)+IF(ISNUMBER(I39),I39,0)-IF(ISNUMBER(M39),M39,0)+IF(ISNUMBER(O39),O39,0)-IF(ISNUMBER(Q39),Q39,0)+IF(ISNUMBER(K39),K39,0)</f>
        <v>0</v>
      </c>
      <c r="T39" s="169"/>
      <c r="U39" s="172"/>
      <c r="V39" s="169"/>
      <c r="W39" s="17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73">
        <f>SUM(G18:G39)</f>
        <v>3</v>
      </c>
      <c r="H41" s="171"/>
      <c r="I41" s="173">
        <f>SUM(I18:I39)</f>
        <v>3</v>
      </c>
      <c r="J41" s="171"/>
      <c r="K41" s="173">
        <f>SUM(K19:K39)</f>
        <v>0</v>
      </c>
      <c r="L41" s="171"/>
      <c r="M41" s="173">
        <f>SUM(M18:M39)</f>
        <v>1</v>
      </c>
      <c r="N41" s="171"/>
      <c r="O41" s="173">
        <f>SUM(O18:O39)</f>
        <v>134</v>
      </c>
      <c r="P41" s="171"/>
      <c r="Q41" s="173">
        <f>SUM(Q18:Q39)</f>
        <v>0</v>
      </c>
      <c r="R41" s="171"/>
      <c r="S41" s="173">
        <f>SUM(S18:S39)</f>
        <v>139</v>
      </c>
      <c r="T41" s="171"/>
      <c r="U41" s="173">
        <f>SUM(U18:U39)</f>
        <v>0</v>
      </c>
      <c r="V41" s="171"/>
      <c r="W41" s="173">
        <f>SUM(W18:W39)</f>
        <v>139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174"/>
      <c r="H43" s="169"/>
      <c r="I43" s="174"/>
      <c r="J43" s="169"/>
      <c r="K43" s="174"/>
      <c r="L43" s="169"/>
      <c r="M43" s="174"/>
      <c r="N43" s="169"/>
      <c r="O43" s="174"/>
      <c r="P43" s="169"/>
      <c r="Q43" s="174"/>
      <c r="R43" s="169"/>
      <c r="S43" s="169">
        <f>G43+I43-M43+O43-Q43</f>
        <v>0</v>
      </c>
      <c r="T43" s="169"/>
      <c r="U43" s="174"/>
      <c r="V43" s="169"/>
      <c r="W43" s="169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S47" s="11" t="s">
        <v>130</v>
      </c>
      <c r="U47" s="29" t="s">
        <v>130</v>
      </c>
    </row>
    <row r="48" spans="2:24" x14ac:dyDescent="0.2">
      <c r="C48" s="138"/>
      <c r="D48" s="194"/>
      <c r="E48" s="195"/>
      <c r="T48" s="15" t="s">
        <v>8</v>
      </c>
    </row>
    <row r="49" spans="3:23" x14ac:dyDescent="0.2">
      <c r="C49" s="182"/>
      <c r="D49" s="182"/>
      <c r="E49" s="182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146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1" workbookViewId="0">
      <selection activeCell="Q20" sqref="Q2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8" t="s">
        <v>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4" ht="6" customHeight="1" x14ac:dyDescent="0.2"/>
    <row r="4" spans="2:24" ht="15.75" customHeight="1" x14ac:dyDescent="0.25">
      <c r="B4" s="183" t="s">
        <v>160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4" ht="12" hidden="1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4" hidden="1" x14ac:dyDescent="0.2"/>
    <row r="7" spans="2:24" ht="15.75" x14ac:dyDescent="0.25">
      <c r="B7" s="12" t="s">
        <v>39</v>
      </c>
      <c r="C7" s="12"/>
      <c r="D7" s="12"/>
      <c r="E7" s="12"/>
      <c r="G7" s="5"/>
      <c r="H7" s="131" t="str">
        <f>Kriminal!$H$6</f>
        <v>Novembru 2019</v>
      </c>
      <c r="I7" s="122"/>
      <c r="L7" s="5"/>
      <c r="M7" s="5"/>
      <c r="P7" s="5"/>
      <c r="Q7" s="5"/>
    </row>
    <row r="8" spans="2:24" ht="106.7" customHeight="1" x14ac:dyDescent="0.2">
      <c r="B8" s="184" t="s">
        <v>54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</row>
    <row r="9" spans="2:24" ht="6.75" hidden="1" customHeight="1" x14ac:dyDescent="0.2"/>
    <row r="10" spans="2:24" ht="10.5" customHeight="1" x14ac:dyDescent="0.2">
      <c r="B10" s="186" t="s">
        <v>49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55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2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2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08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68"/>
      <c r="H19" s="169"/>
      <c r="I19" s="170"/>
      <c r="J19" s="169"/>
      <c r="K19" s="170"/>
      <c r="L19" s="169"/>
      <c r="M19" s="170"/>
      <c r="N19" s="169"/>
      <c r="O19" s="170"/>
      <c r="P19" s="169"/>
      <c r="Q19" s="170"/>
      <c r="R19" s="169"/>
      <c r="S19" s="171"/>
      <c r="T19" s="169"/>
      <c r="U19" s="170"/>
      <c r="V19" s="169"/>
      <c r="W19" s="171">
        <f t="shared" ref="W19:W35" si="0"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68">
        <v>0</v>
      </c>
      <c r="H20" s="169"/>
      <c r="I20" s="172"/>
      <c r="J20" s="169"/>
      <c r="K20" s="172"/>
      <c r="L20" s="169"/>
      <c r="M20" s="172"/>
      <c r="N20" s="169"/>
      <c r="O20" s="172"/>
      <c r="P20" s="169"/>
      <c r="Q20" s="172"/>
      <c r="R20" s="169"/>
      <c r="S20" s="196">
        <f>IF(ISNUMBER(G20),G20,0)+IF(ISNUMBER(I20),I20,0)-IF(ISNUMBER(M20),M20,0)+IF(ISNUMBER(O20),O20,0)-IF(ISNUMBER(Q20),Q20,0)+IF(ISNUMBER(K20),K20,0)</f>
        <v>0</v>
      </c>
      <c r="T20" s="169"/>
      <c r="U20" s="172"/>
      <c r="V20" s="169"/>
      <c r="W20" s="171">
        <f t="shared" si="0"/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68">
        <v>0</v>
      </c>
      <c r="H21" s="169"/>
      <c r="I21" s="172"/>
      <c r="J21" s="169"/>
      <c r="K21" s="172"/>
      <c r="L21" s="169"/>
      <c r="M21" s="172"/>
      <c r="N21" s="169"/>
      <c r="O21" s="172">
        <v>131</v>
      </c>
      <c r="P21" s="169"/>
      <c r="Q21" s="172"/>
      <c r="R21" s="169"/>
      <c r="S21" s="171">
        <f>IF(ISNUMBER(G21),G21,0)+IF(ISNUMBER(I21),I21,0)-IF(ISNUMBER(M21),M21,0)+IF(ISNUMBER(O21),O21,0)-IF(ISNUMBER(Q21),Q21,0)+IF(ISNUMBER(K21),K21,0)</f>
        <v>131</v>
      </c>
      <c r="T21" s="169"/>
      <c r="U21" s="172"/>
      <c r="V21" s="169"/>
      <c r="W21" s="171">
        <f t="shared" si="0"/>
        <v>131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68"/>
      <c r="H22" s="169"/>
      <c r="I22" s="172"/>
      <c r="J22" s="169"/>
      <c r="K22" s="172"/>
      <c r="L22" s="169"/>
      <c r="M22" s="172"/>
      <c r="N22" s="169"/>
      <c r="O22" s="172"/>
      <c r="P22" s="169"/>
      <c r="Q22" s="172"/>
      <c r="R22" s="169"/>
      <c r="S22" s="171">
        <f>IF(ISNUMBER(G22),G22,0)+IF(ISNUMBER(I22),I22,0)-IF(ISNUMBER(M22),M22,0)+IF(ISNUMBER(O22),O22,0)-IF(ISNUMBER(Q22),Q22,0)+IF(ISNUMBER(K22),K22,0)</f>
        <v>0</v>
      </c>
      <c r="T22" s="169"/>
      <c r="U22" s="172"/>
      <c r="V22" s="169"/>
      <c r="W22" s="17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53</v>
      </c>
      <c r="E23" s="25"/>
      <c r="F23" s="5"/>
      <c r="G23" s="168"/>
      <c r="H23" s="169"/>
      <c r="I23" s="172"/>
      <c r="J23" s="169"/>
      <c r="K23" s="172"/>
      <c r="L23" s="169"/>
      <c r="M23" s="172"/>
      <c r="N23" s="169"/>
      <c r="O23" s="172"/>
      <c r="P23" s="169"/>
      <c r="Q23" s="172"/>
      <c r="R23" s="169"/>
      <c r="S23" s="171">
        <f t="shared" ref="S23:S37" si="1">IF(ISNUMBER(G23),G23,0)+IF(ISNUMBER(I23),I23,0)-IF(ISNUMBER(M23),M23,0)+IF(ISNUMBER(O23),O23,0)-IF(ISNUMBER(Q23),Q23,0)+IF(ISNUMBER(K23),K23,0)</f>
        <v>0</v>
      </c>
      <c r="T23" s="169"/>
      <c r="U23" s="172"/>
      <c r="V23" s="169"/>
      <c r="W23" s="17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68"/>
      <c r="H24" s="169"/>
      <c r="I24" s="172"/>
      <c r="J24" s="169"/>
      <c r="K24" s="172"/>
      <c r="L24" s="169"/>
      <c r="M24" s="172"/>
      <c r="N24" s="169"/>
      <c r="O24" s="172"/>
      <c r="P24" s="169"/>
      <c r="Q24" s="172"/>
      <c r="R24" s="169"/>
      <c r="S24" s="171">
        <f t="shared" si="1"/>
        <v>0</v>
      </c>
      <c r="T24" s="169"/>
      <c r="U24" s="172"/>
      <c r="V24" s="169"/>
      <c r="W24" s="17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68"/>
      <c r="H25" s="169"/>
      <c r="I25" s="172"/>
      <c r="J25" s="169"/>
      <c r="K25" s="172"/>
      <c r="L25" s="169"/>
      <c r="M25" s="172"/>
      <c r="N25" s="169"/>
      <c r="O25" s="172"/>
      <c r="P25" s="169"/>
      <c r="Q25" s="172"/>
      <c r="R25" s="169"/>
      <c r="S25" s="171">
        <f t="shared" si="1"/>
        <v>0</v>
      </c>
      <c r="T25" s="169"/>
      <c r="U25" s="172"/>
      <c r="V25" s="169"/>
      <c r="W25" s="17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68"/>
      <c r="H26" s="169"/>
      <c r="I26" s="172"/>
      <c r="J26" s="169"/>
      <c r="K26" s="172"/>
      <c r="L26" s="169"/>
      <c r="M26" s="172"/>
      <c r="N26" s="169"/>
      <c r="O26" s="172"/>
      <c r="P26" s="169"/>
      <c r="Q26" s="172"/>
      <c r="R26" s="169"/>
      <c r="S26" s="171">
        <f t="shared" si="1"/>
        <v>0</v>
      </c>
      <c r="T26" s="169"/>
      <c r="U26" s="172"/>
      <c r="V26" s="169"/>
      <c r="W26" s="17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68"/>
      <c r="H27" s="169"/>
      <c r="I27" s="172"/>
      <c r="J27" s="169"/>
      <c r="K27" s="172"/>
      <c r="L27" s="169"/>
      <c r="M27" s="172"/>
      <c r="N27" s="169"/>
      <c r="O27" s="172"/>
      <c r="P27" s="169"/>
      <c r="Q27" s="172"/>
      <c r="R27" s="169"/>
      <c r="S27" s="171">
        <f t="shared" si="1"/>
        <v>0</v>
      </c>
      <c r="T27" s="169"/>
      <c r="U27" s="172"/>
      <c r="V27" s="169"/>
      <c r="W27" s="17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68"/>
      <c r="H28" s="169"/>
      <c r="I28" s="172"/>
      <c r="J28" s="169"/>
      <c r="K28" s="172"/>
      <c r="L28" s="169"/>
      <c r="M28" s="172"/>
      <c r="N28" s="169"/>
      <c r="O28" s="172"/>
      <c r="P28" s="169"/>
      <c r="Q28" s="172"/>
      <c r="R28" s="169"/>
      <c r="S28" s="171"/>
      <c r="T28" s="169"/>
      <c r="U28" s="172"/>
      <c r="V28" s="169"/>
      <c r="W28" s="17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68"/>
      <c r="H29" s="169"/>
      <c r="I29" s="172"/>
      <c r="J29" s="169"/>
      <c r="K29" s="172"/>
      <c r="L29" s="169"/>
      <c r="M29" s="172"/>
      <c r="N29" s="169"/>
      <c r="O29" s="172"/>
      <c r="P29" s="169"/>
      <c r="Q29" s="172"/>
      <c r="R29" s="169"/>
      <c r="S29" s="171">
        <f t="shared" si="1"/>
        <v>0</v>
      </c>
      <c r="T29" s="169"/>
      <c r="U29" s="172"/>
      <c r="V29" s="169"/>
      <c r="W29" s="17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68"/>
      <c r="H30" s="169"/>
      <c r="I30" s="172"/>
      <c r="J30" s="169"/>
      <c r="K30" s="172"/>
      <c r="L30" s="169"/>
      <c r="M30" s="172"/>
      <c r="N30" s="169"/>
      <c r="O30" s="172"/>
      <c r="P30" s="169"/>
      <c r="Q30" s="172"/>
      <c r="R30" s="169"/>
      <c r="S30" s="171"/>
      <c r="T30" s="169"/>
      <c r="U30" s="172"/>
      <c r="V30" s="169"/>
      <c r="W30" s="17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68"/>
      <c r="H31" s="169"/>
      <c r="I31" s="172"/>
      <c r="J31" s="169"/>
      <c r="K31" s="172"/>
      <c r="L31" s="169"/>
      <c r="M31" s="172"/>
      <c r="N31" s="169"/>
      <c r="O31" s="172"/>
      <c r="P31" s="169"/>
      <c r="Q31" s="172"/>
      <c r="R31" s="169"/>
      <c r="S31" s="171">
        <f t="shared" si="1"/>
        <v>0</v>
      </c>
      <c r="T31" s="169"/>
      <c r="U31" s="172"/>
      <c r="V31" s="169"/>
      <c r="W31" s="17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68"/>
      <c r="H32" s="169"/>
      <c r="I32" s="172"/>
      <c r="J32" s="169"/>
      <c r="K32" s="172"/>
      <c r="L32" s="169"/>
      <c r="M32" s="172"/>
      <c r="N32" s="169"/>
      <c r="O32" s="172"/>
      <c r="P32" s="169"/>
      <c r="Q32" s="172"/>
      <c r="R32" s="169"/>
      <c r="S32" s="171">
        <f t="shared" si="1"/>
        <v>0</v>
      </c>
      <c r="T32" s="169"/>
      <c r="U32" s="172"/>
      <c r="V32" s="169"/>
      <c r="W32" s="171">
        <v>0</v>
      </c>
      <c r="X32" s="26"/>
    </row>
    <row r="33" spans="2:24" ht="15.75" customHeight="1" x14ac:dyDescent="0.2">
      <c r="B33" s="24"/>
      <c r="C33" s="25">
        <v>15</v>
      </c>
      <c r="D33" s="25" t="s">
        <v>50</v>
      </c>
      <c r="E33" s="25"/>
      <c r="F33" s="5"/>
      <c r="G33" s="168"/>
      <c r="H33" s="169"/>
      <c r="I33" s="172"/>
      <c r="J33" s="169"/>
      <c r="K33" s="172"/>
      <c r="L33" s="169"/>
      <c r="M33" s="172"/>
      <c r="N33" s="169"/>
      <c r="O33" s="172"/>
      <c r="P33" s="169"/>
      <c r="Q33" s="172"/>
      <c r="R33" s="169"/>
      <c r="S33" s="171">
        <f>IF(ISNUMBER(G33),G33,0)+IF(ISNUMBER(I33),I33,0)-IF(ISNUMBER(M33),M33,0)+IF(ISNUMBER(O33),O33,0)-IF(ISNUMBER(Q33),Q33,0)+IF(ISNUMBER(K33),K33,0)</f>
        <v>0</v>
      </c>
      <c r="T33" s="169"/>
      <c r="U33" s="172"/>
      <c r="V33" s="169"/>
      <c r="W33" s="17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51</v>
      </c>
      <c r="E34" s="25"/>
      <c r="F34" s="5"/>
      <c r="G34" s="168"/>
      <c r="H34" s="169"/>
      <c r="I34" s="172"/>
      <c r="J34" s="169"/>
      <c r="K34" s="172"/>
      <c r="L34" s="169"/>
      <c r="M34" s="172"/>
      <c r="N34" s="169"/>
      <c r="O34" s="172"/>
      <c r="P34" s="169"/>
      <c r="Q34" s="172"/>
      <c r="R34" s="169"/>
      <c r="S34" s="171">
        <f t="shared" si="1"/>
        <v>0</v>
      </c>
      <c r="T34" s="169"/>
      <c r="U34" s="172"/>
      <c r="V34" s="169"/>
      <c r="W34" s="17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52</v>
      </c>
      <c r="E35" s="25"/>
      <c r="F35" s="5"/>
      <c r="G35" s="168"/>
      <c r="H35" s="169"/>
      <c r="I35" s="172"/>
      <c r="J35" s="169"/>
      <c r="K35" s="172"/>
      <c r="L35" s="169"/>
      <c r="M35" s="172"/>
      <c r="N35" s="169"/>
      <c r="O35" s="172"/>
      <c r="P35" s="169"/>
      <c r="Q35" s="172"/>
      <c r="R35" s="169"/>
      <c r="S35" s="171">
        <f t="shared" si="1"/>
        <v>0</v>
      </c>
      <c r="T35" s="169"/>
      <c r="U35" s="172"/>
      <c r="V35" s="169"/>
      <c r="W35" s="17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103</v>
      </c>
      <c r="E36" s="25"/>
      <c r="F36" s="5"/>
      <c r="G36" s="168"/>
      <c r="H36" s="169"/>
      <c r="I36" s="172"/>
      <c r="J36" s="169"/>
      <c r="K36" s="172"/>
      <c r="L36" s="169"/>
      <c r="M36" s="172"/>
      <c r="N36" s="169"/>
      <c r="O36" s="172"/>
      <c r="P36" s="169"/>
      <c r="Q36" s="172"/>
      <c r="R36" s="169"/>
      <c r="S36" s="171">
        <f t="shared" si="1"/>
        <v>0</v>
      </c>
      <c r="T36" s="169"/>
      <c r="U36" s="172"/>
      <c r="V36" s="169"/>
      <c r="W36" s="17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104</v>
      </c>
      <c r="E37" s="25"/>
      <c r="F37" s="5"/>
      <c r="G37" s="168"/>
      <c r="H37" s="169"/>
      <c r="I37" s="172"/>
      <c r="J37" s="169"/>
      <c r="K37" s="172"/>
      <c r="L37" s="169"/>
      <c r="M37" s="172"/>
      <c r="N37" s="169"/>
      <c r="O37" s="172"/>
      <c r="P37" s="169"/>
      <c r="Q37" s="172"/>
      <c r="R37" s="169"/>
      <c r="S37" s="171">
        <f t="shared" si="1"/>
        <v>0</v>
      </c>
      <c r="T37" s="169"/>
      <c r="U37" s="172"/>
      <c r="V37" s="169"/>
      <c r="W37" s="17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105</v>
      </c>
      <c r="E38" s="25"/>
      <c r="F38" s="5"/>
      <c r="G38" s="168"/>
      <c r="H38" s="169"/>
      <c r="I38" s="172"/>
      <c r="J38" s="169"/>
      <c r="K38" s="172"/>
      <c r="L38" s="169"/>
      <c r="M38" s="172"/>
      <c r="N38" s="169"/>
      <c r="O38" s="172"/>
      <c r="P38" s="169"/>
      <c r="Q38" s="172"/>
      <c r="R38" s="169"/>
      <c r="S38" s="171" t="s">
        <v>134</v>
      </c>
      <c r="T38" s="169"/>
      <c r="U38" s="172"/>
      <c r="V38" s="169"/>
      <c r="W38" s="17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106</v>
      </c>
      <c r="E39" s="25"/>
      <c r="F39" s="5"/>
      <c r="G39" s="168"/>
      <c r="H39" s="169"/>
      <c r="I39" s="172"/>
      <c r="J39" s="169"/>
      <c r="K39" s="172"/>
      <c r="L39" s="169"/>
      <c r="M39" s="172"/>
      <c r="N39" s="169"/>
      <c r="O39" s="172"/>
      <c r="P39" s="169"/>
      <c r="Q39" s="172"/>
      <c r="R39" s="169"/>
      <c r="S39" s="171">
        <f>IF(ISNUMBER(G39),G39,0)+IF(ISNUMBER(I39),I39,0)-IF(ISNUMBER(M39),M39,0)+IF(ISNUMBER(O39),O39,0)-IF(ISNUMBER(Q39),Q39,0)+IF(ISNUMBER(K39),K39,0)</f>
        <v>0</v>
      </c>
      <c r="T39" s="169"/>
      <c r="U39" s="172"/>
      <c r="V39" s="169"/>
      <c r="W39" s="17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73">
        <f>SUM(G18:G39)</f>
        <v>0</v>
      </c>
      <c r="H41" s="171"/>
      <c r="I41" s="173">
        <f>SUM(I18:I39)</f>
        <v>0</v>
      </c>
      <c r="J41" s="171"/>
      <c r="K41" s="173">
        <f>SUM(K19:K39)</f>
        <v>0</v>
      </c>
      <c r="L41" s="171"/>
      <c r="M41" s="173">
        <f>SUM(M18:M39)</f>
        <v>0</v>
      </c>
      <c r="N41" s="171"/>
      <c r="O41" s="173">
        <f>SUM(O18:O39)</f>
        <v>131</v>
      </c>
      <c r="P41" s="171"/>
      <c r="Q41" s="173">
        <f>SUM(Q18:Q39)</f>
        <v>0</v>
      </c>
      <c r="R41" s="171"/>
      <c r="S41" s="173">
        <f>SUM(S18:S39)</f>
        <v>131</v>
      </c>
      <c r="T41" s="171"/>
      <c r="U41" s="173">
        <f>SUM(U18:U39)</f>
        <v>0</v>
      </c>
      <c r="V41" s="171"/>
      <c r="W41" s="173">
        <f>SUM(W18:W39)</f>
        <v>131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9" t="s">
        <v>167</v>
      </c>
      <c r="R47" s="182"/>
      <c r="S47" s="182"/>
      <c r="T47" s="182"/>
      <c r="U47" s="182"/>
      <c r="V47" s="182"/>
      <c r="W47" s="182"/>
    </row>
    <row r="48" spans="2:24" x14ac:dyDescent="0.2">
      <c r="C48" s="138"/>
      <c r="D48" s="194" t="s">
        <v>164</v>
      </c>
      <c r="E48" s="195"/>
      <c r="T48" s="15" t="s">
        <v>8</v>
      </c>
    </row>
    <row r="49" spans="3:23" x14ac:dyDescent="0.2">
      <c r="C49" s="182"/>
      <c r="D49" s="182"/>
      <c r="E49" s="182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146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X52"/>
  <sheetViews>
    <sheetView topLeftCell="A2" workbookViewId="0">
      <selection activeCell="D22" sqref="D2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8" t="s">
        <v>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4" ht="6" customHeight="1" x14ac:dyDescent="0.2"/>
    <row r="4" spans="2:24" ht="15.75" customHeight="1" x14ac:dyDescent="0.25">
      <c r="B4" s="183" t="s">
        <v>157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4" ht="12" hidden="1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4" hidden="1" x14ac:dyDescent="0.2"/>
    <row r="7" spans="2:24" ht="15.75" x14ac:dyDescent="0.25">
      <c r="B7" s="12" t="s">
        <v>39</v>
      </c>
      <c r="C7" s="12"/>
      <c r="D7" s="12"/>
      <c r="E7" s="12"/>
      <c r="G7" s="5"/>
      <c r="H7" s="131" t="str">
        <f>Kriminal!$H$6</f>
        <v>Novembru 2019</v>
      </c>
      <c r="I7" s="122"/>
      <c r="L7" s="5"/>
      <c r="M7" s="5"/>
      <c r="P7" s="5"/>
      <c r="Q7" s="5"/>
    </row>
    <row r="8" spans="2:24" ht="106.7" customHeight="1" x14ac:dyDescent="0.2">
      <c r="B8" s="184" t="s">
        <v>54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</row>
    <row r="9" spans="2:24" ht="6.75" hidden="1" customHeight="1" x14ac:dyDescent="0.2"/>
    <row r="10" spans="2:24" ht="10.5" customHeight="1" x14ac:dyDescent="0.2">
      <c r="B10" s="186" t="s">
        <v>49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55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2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2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08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09">
        <v>2</v>
      </c>
      <c r="H19" s="5"/>
      <c r="I19" s="38"/>
      <c r="J19" s="5"/>
      <c r="K19" s="38"/>
      <c r="L19" s="5"/>
      <c r="M19" s="38">
        <v>1</v>
      </c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1</v>
      </c>
      <c r="T19" s="5"/>
      <c r="U19" s="38"/>
      <c r="V19" s="5"/>
      <c r="W19" s="43">
        <f>IF(ISNUMBER(S19),S19,0)-IF(ISNUMBER(U19),U19,0)</f>
        <v>1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09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09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09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53</v>
      </c>
      <c r="E23" s="25"/>
      <c r="F23" s="5"/>
      <c r="G23" s="109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0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0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0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0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0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0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0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0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0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50</v>
      </c>
      <c r="E33" s="25"/>
      <c r="F33" s="5"/>
      <c r="G33" s="10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51</v>
      </c>
      <c r="E34" s="25"/>
      <c r="F34" s="5"/>
      <c r="G34" s="10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52</v>
      </c>
      <c r="E35" s="25"/>
      <c r="F35" s="5"/>
      <c r="G35" s="10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103</v>
      </c>
      <c r="E36" s="25"/>
      <c r="F36" s="5"/>
      <c r="G36" s="10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104</v>
      </c>
      <c r="E37" s="25"/>
      <c r="F37" s="5"/>
      <c r="G37" s="10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105</v>
      </c>
      <c r="E38" s="25"/>
      <c r="F38" s="5"/>
      <c r="G38" s="10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134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106</v>
      </c>
      <c r="E39" s="25"/>
      <c r="F39" s="5"/>
      <c r="G39" s="10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1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1</v>
      </c>
      <c r="T41" s="43"/>
      <c r="U41" s="44">
        <f>SUM(U18:U39)</f>
        <v>0</v>
      </c>
      <c r="V41" s="43"/>
      <c r="W41" s="44">
        <f>SUM(W18:W39)</f>
        <v>1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130</v>
      </c>
    </row>
    <row r="48" spans="2:24" x14ac:dyDescent="0.2">
      <c r="C48" s="138"/>
      <c r="D48" s="194"/>
      <c r="E48" s="195"/>
      <c r="T48" s="15" t="s">
        <v>8</v>
      </c>
    </row>
    <row r="49" spans="3:23" x14ac:dyDescent="0.2">
      <c r="C49" s="182"/>
      <c r="D49" s="182"/>
      <c r="E49" s="182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146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32"/>
  <sheetViews>
    <sheetView showGridLines="0" topLeftCell="A12" workbookViewId="0">
      <selection activeCell="J30" sqref="J3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10" width="6.7109375" bestFit="1" customWidth="1"/>
    <col min="11" max="12" width="0.28515625" customWidth="1"/>
    <col min="13" max="14" width="0.5703125" hidden="1" customWidth="1"/>
    <col min="15" max="15" width="0.7109375" hidden="1" customWidth="1"/>
    <col min="16" max="16" width="0.42578125" hidden="1" customWidth="1"/>
    <col min="17" max="17" width="5.7109375" customWidth="1"/>
    <col min="18" max="21" width="7.7109375" customWidth="1"/>
  </cols>
  <sheetData>
    <row r="1" spans="1:2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ht="19.5" customHeight="1" x14ac:dyDescent="0.3">
      <c r="A3" s="177" t="s">
        <v>47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1:21" ht="12.95" customHeight="1" x14ac:dyDescent="0.2">
      <c r="A4" s="179" t="s">
        <v>150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pans="1:21" s="47" customFormat="1" ht="15" customHeight="1" x14ac:dyDescent="0.2">
      <c r="A5" s="180" t="s">
        <v>151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</row>
    <row r="6" spans="1:21" ht="15" customHeight="1" x14ac:dyDescent="0.2">
      <c r="A6" s="181" t="str">
        <f>CONCATENATE(Kriminal!G6, " ", Kriminal!H6)</f>
        <v>Statistika għal Novembru 2019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</row>
    <row r="7" spans="1:2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/>
      <c r="P7" s="1"/>
      <c r="Q7" s="1"/>
      <c r="R7" s="1"/>
      <c r="S7" s="1"/>
      <c r="T7" s="6" t="s">
        <v>152</v>
      </c>
    </row>
    <row r="8" spans="1:21" ht="12.95" customHeight="1" x14ac:dyDescent="0.2">
      <c r="R8" s="2"/>
    </row>
    <row r="9" spans="1:21" ht="96" customHeight="1" x14ac:dyDescent="0.2">
      <c r="C9" s="65" t="s">
        <v>137</v>
      </c>
      <c r="D9" s="66" t="s">
        <v>138</v>
      </c>
      <c r="E9" s="66" t="s">
        <v>136</v>
      </c>
      <c r="F9" s="66" t="s">
        <v>139</v>
      </c>
      <c r="G9" s="66" t="s">
        <v>144</v>
      </c>
      <c r="H9" s="66" t="s">
        <v>140</v>
      </c>
      <c r="I9" s="66" t="s">
        <v>147</v>
      </c>
      <c r="J9" s="141" t="s">
        <v>162</v>
      </c>
      <c r="K9" s="66"/>
      <c r="L9" s="66"/>
      <c r="M9" s="66"/>
      <c r="N9" s="66"/>
      <c r="O9" s="66"/>
      <c r="P9" s="66"/>
      <c r="Q9" s="67" t="s">
        <v>15</v>
      </c>
      <c r="R9" s="68" t="s">
        <v>16</v>
      </c>
      <c r="S9" s="69" t="s">
        <v>17</v>
      </c>
      <c r="T9" s="70" t="s">
        <v>18</v>
      </c>
    </row>
    <row r="10" spans="1:21" ht="15.75" customHeight="1" x14ac:dyDescent="0.2">
      <c r="A10" s="47"/>
      <c r="B10" s="71" t="s">
        <v>26</v>
      </c>
      <c r="C10" s="72">
        <f>SUMIF('Coppini P. (Ghawdex)'!$D$23:$D$43,B10,'Coppini P. (Ghawdex)'!$I$23:$I$43)</f>
        <v>0</v>
      </c>
      <c r="D10" s="72">
        <f>SUMIF('Sultana B. (Ghawdex)'!$D$23:$D$43,B10,'Sultana B. (Ghawdex)'!$I$23:$I$43)</f>
        <v>0</v>
      </c>
      <c r="E10" s="72">
        <f>SUMIF('Mifsud J (Ghawdex)'!$D$23:$D$43,B10,'Mifsud J (Ghawdex)'!$I$23:$I$43)</f>
        <v>0</v>
      </c>
      <c r="F10" s="72">
        <f>SUMIF('Camilleri N. (Ghawdex)'!$D$23:$D$43,B10,'Camilleri N. (Ghawdex)'!$I$23:$I$43)</f>
        <v>0</v>
      </c>
      <c r="G10" s="78">
        <f>SUMIF('Vella M. (Ghawdex)'!$D$19:$D$39,B10,'Vella M. (Ghawdex)'!$I$19:$I$39)</f>
        <v>0</v>
      </c>
      <c r="H10" s="72">
        <f>SUMIF('Demicoli J.(Ghawdex)'!$D$23:$D$43,B10,'Demicoli J.(Ghawdex)'!$I$23:$I$43)</f>
        <v>0</v>
      </c>
      <c r="I10" s="72">
        <f>SUMIF('Galea C (Ghawdex)'!$D$19:$D$39,B10,'Galea C (Ghawdex)'!$I$19:$I$39)</f>
        <v>0</v>
      </c>
      <c r="J10" s="72">
        <f>SUMIF('Grech S. (Ghawdex)'!$D$19:$D$39,B10,'Grech S. (Ghawdex)'!$I$19:$I$39)</f>
        <v>0</v>
      </c>
      <c r="K10" s="72"/>
      <c r="L10" s="72"/>
      <c r="M10" s="72"/>
      <c r="N10" s="72"/>
      <c r="O10" s="72"/>
      <c r="P10" s="72"/>
      <c r="Q10" s="73">
        <f t="shared" ref="Q10:Q30" si="0">SUM(C10:P10)</f>
        <v>0</v>
      </c>
      <c r="R10" s="74">
        <f>Q10/$Q$31</f>
        <v>0</v>
      </c>
      <c r="S10" s="75"/>
      <c r="T10" s="76"/>
    </row>
    <row r="11" spans="1:21" ht="15.75" customHeight="1" x14ac:dyDescent="0.2">
      <c r="B11" s="77" t="s">
        <v>27</v>
      </c>
      <c r="C11" s="78">
        <f>SUMIF('Coppini P. (Ghawdex)'!$D$23:$D$43,B11,'Coppini P. (Ghawdex)'!$I$23:$I$43)</f>
        <v>2</v>
      </c>
      <c r="D11" s="78">
        <f>SUMIF('Sultana B. (Ghawdex)'!$D$23:$D$43,B11,'Sultana B. (Ghawdex)'!$I$23:$I$43)</f>
        <v>1</v>
      </c>
      <c r="E11" s="78">
        <f>SUMIF('Mifsud J (Ghawdex)'!$D$23:$D$43,B11,'Mifsud J (Ghawdex)'!$I$23:$I$43)</f>
        <v>2</v>
      </c>
      <c r="F11" s="78">
        <f>SUMIF('Camilleri N. (Ghawdex)'!$D$23:$D$43,B11,'Camilleri N. (Ghawdex)'!$I$23:$I$43)</f>
        <v>0</v>
      </c>
      <c r="G11" s="78">
        <f>SUMIF('Vella M. (Ghawdex)'!$D$19:$D$39,B11,'Vella M. (Ghawdex)'!$I$19:$I$39)</f>
        <v>1</v>
      </c>
      <c r="H11" s="78">
        <f>SUMIF('Demicoli J.(Ghawdex)'!$D$23:$D$43,B11,'Demicoli J.(Ghawdex)'!$I$23:$I$43)</f>
        <v>0</v>
      </c>
      <c r="I11" s="78">
        <f>SUMIF('Galea C (Ghawdex)'!$D$19:$D$39,B11,'Galea C (Ghawdex)'!$I$19:$I$39)</f>
        <v>0</v>
      </c>
      <c r="J11" s="78">
        <f>SUMIF('Grech S. (Ghawdex)'!$D$19:$D$39,B11,'Grech S. (Ghawdex)'!$I$19:$I$39)</f>
        <v>0</v>
      </c>
      <c r="K11" s="78"/>
      <c r="L11" s="78"/>
      <c r="M11" s="78"/>
      <c r="N11" s="78"/>
      <c r="O11" s="78"/>
      <c r="P11" s="78"/>
      <c r="Q11" s="79">
        <f t="shared" si="0"/>
        <v>6</v>
      </c>
      <c r="R11" s="80">
        <f t="shared" ref="R11:R26" si="1">Q11/$Q$31</f>
        <v>0.20689655172413793</v>
      </c>
      <c r="S11" s="81"/>
      <c r="T11" s="82"/>
    </row>
    <row r="12" spans="1:21" ht="15.75" customHeight="1" x14ac:dyDescent="0.2">
      <c r="B12" s="83" t="s">
        <v>13</v>
      </c>
      <c r="C12" s="78">
        <f>SUMIF('Coppini P. (Ghawdex)'!$D$23:$D$43,B12,'Coppini P. (Ghawdex)'!$I$23:$I$43)</f>
        <v>0</v>
      </c>
      <c r="D12" s="84">
        <f>SUMIF('Sultana B. (Ghawdex)'!$D$23:$D$43,B12,'Sultana B. (Ghawdex)'!$I$23:$I$43)</f>
        <v>1</v>
      </c>
      <c r="E12" s="84">
        <f>SUMIF('Mifsud J (Ghawdex)'!$D$23:$D$43,B12,'Mifsud J (Ghawdex)'!$I$23:$I$43)</f>
        <v>0</v>
      </c>
      <c r="F12" s="84">
        <f>SUMIF('Camilleri N. (Ghawdex)'!$D$23:$D$43,B12,'Camilleri N. (Ghawdex)'!$I$23:$I$43)</f>
        <v>0</v>
      </c>
      <c r="G12" s="78">
        <f>SUMIF('Vella M. (Ghawdex)'!$D$19:$D$39,B12,'Vella M. (Ghawdex)'!$I$19:$I$39)</f>
        <v>2</v>
      </c>
      <c r="H12" s="84">
        <f>SUMIF('Demicoli J.(Ghawdex)'!$D$23:$D$43,B12,'Demicoli J.(Ghawdex)'!$I$23:$I$43)</f>
        <v>0</v>
      </c>
      <c r="I12" s="84">
        <f>SUMIF('Galea C (Ghawdex)'!$D$19:$D$39,B12,'Galea C (Ghawdex)'!$I$19:$I$39)</f>
        <v>0</v>
      </c>
      <c r="J12" s="84">
        <f>SUMIF('Grech S. (Ghawdex)'!$D$19:$D$39,B12,'Grech S. (Ghawdex)'!$I$19:$I$39)</f>
        <v>0</v>
      </c>
      <c r="K12" s="84"/>
      <c r="L12" s="84"/>
      <c r="M12" s="84"/>
      <c r="N12" s="84"/>
      <c r="O12" s="84"/>
      <c r="P12" s="84"/>
      <c r="Q12" s="85">
        <f t="shared" si="0"/>
        <v>3</v>
      </c>
      <c r="R12" s="86">
        <f t="shared" si="1"/>
        <v>0.10344827586206896</v>
      </c>
      <c r="S12" s="87">
        <f>SUM(Q10:Q12)</f>
        <v>9</v>
      </c>
      <c r="T12" s="88">
        <f>S12/$Q$31</f>
        <v>0.31034482758620691</v>
      </c>
    </row>
    <row r="13" spans="1:21" ht="15.75" customHeight="1" x14ac:dyDescent="0.2">
      <c r="B13" s="71" t="s">
        <v>6</v>
      </c>
      <c r="C13" s="72">
        <f>SUMIF('Coppini P. (Ghawdex)'!$D$23:$D$43,B13,'Coppini P. (Ghawdex)'!$I$23:$I$43)</f>
        <v>0</v>
      </c>
      <c r="D13" s="72">
        <f>SUMIF('Sultana B. (Ghawdex)'!$D$23:$D$43,B13,'Sultana B. (Ghawdex)'!$I$23:$I$43)</f>
        <v>0</v>
      </c>
      <c r="E13" s="72">
        <f>SUMIF('Mifsud J (Ghawdex)'!$D$23:$D$43,B13,'Mifsud J (Ghawdex)'!$I$23:$I$43)</f>
        <v>0</v>
      </c>
      <c r="F13" s="72">
        <f>SUMIF('Camilleri N. (Ghawdex)'!$D$23:$D$43,B13,'Camilleri N. (Ghawdex)'!$I$23:$I$43)</f>
        <v>0</v>
      </c>
      <c r="G13" s="72">
        <f>SUMIF('Vella M. (Ghawdex)'!$D$19:$D$39,B13,'Vella M. (Ghawdex)'!$I$19:$I$39)</f>
        <v>0</v>
      </c>
      <c r="H13" s="72">
        <f>SUMIF('Demicoli J.(Ghawdex)'!$D$23:$D$43,B13,'Demicoli J.(Ghawdex)'!$I$23:$I$43)</f>
        <v>0</v>
      </c>
      <c r="I13" s="72">
        <f>SUMIF('Galea C (Ghawdex)'!$D$19:$D$39,B13,'Galea C (Ghawdex)'!$I$19:$I$39)</f>
        <v>0</v>
      </c>
      <c r="J13" s="72">
        <f>SUMIF('Grech S. (Ghawdex)'!$D$19:$D$39,B13,'Grech S. (Ghawdex)'!$I$19:$I$39)</f>
        <v>0</v>
      </c>
      <c r="K13" s="72"/>
      <c r="L13" s="72"/>
      <c r="M13" s="72"/>
      <c r="N13" s="72"/>
      <c r="O13" s="72"/>
      <c r="P13" s="72"/>
      <c r="Q13" s="73">
        <f t="shared" si="0"/>
        <v>0</v>
      </c>
      <c r="R13" s="74">
        <f t="shared" si="1"/>
        <v>0</v>
      </c>
      <c r="S13" s="75"/>
      <c r="T13" s="76"/>
    </row>
    <row r="14" spans="1:21" ht="15.75" customHeight="1" x14ac:dyDescent="0.2">
      <c r="B14" s="77" t="s">
        <v>53</v>
      </c>
      <c r="C14" s="78">
        <f>SUMIF('Coppini P. (Ghawdex)'!$D$23:$D$43,B14,'Coppini P. (Ghawdex)'!$I$23:$I$43)</f>
        <v>0</v>
      </c>
      <c r="D14" s="78">
        <f>SUMIF('Sultana B. (Ghawdex)'!$D$23:$D$43,B14,'Sultana B. (Ghawdex)'!$I$23:$I$43)</f>
        <v>0</v>
      </c>
      <c r="E14" s="78">
        <f>SUMIF('Mifsud J (Ghawdex)'!$D$23:$D$43,B14,'Mifsud J (Ghawdex)'!$I$23:$I$43)</f>
        <v>0</v>
      </c>
      <c r="F14" s="78">
        <f>SUMIF('Camilleri N. (Ghawdex)'!$D$23:$D$43,B14,'Camilleri N. (Ghawdex)'!$I$23:$I$43)</f>
        <v>0</v>
      </c>
      <c r="G14" s="78">
        <f>SUMIF('Vella M. (Ghawdex)'!$D$19:$D$39,B14,'Vella M. (Ghawdex)'!$I$19:$I$39)</f>
        <v>0</v>
      </c>
      <c r="H14" s="78">
        <f>SUMIF('Demicoli J.(Ghawdex)'!$D$23:$D$43,B14,'Demicoli J.(Ghawdex)'!$I$23:$I$43)</f>
        <v>0</v>
      </c>
      <c r="I14" s="78">
        <f>SUMIF('Galea C (Ghawdex)'!$D$19:$D$39,B14,'Galea C (Ghawdex)'!$I$19:$I$39)</f>
        <v>0</v>
      </c>
      <c r="J14" s="78">
        <f>SUMIF('Grech S. (Ghawdex)'!$D$19:$D$39,B14,'Grech S. (Ghawdex)'!$I$19:$I$39)</f>
        <v>0</v>
      </c>
      <c r="K14" s="78"/>
      <c r="L14" s="78"/>
      <c r="M14" s="78"/>
      <c r="N14" s="78"/>
      <c r="O14" s="78"/>
      <c r="P14" s="78"/>
      <c r="Q14" s="79">
        <f t="shared" si="0"/>
        <v>0</v>
      </c>
      <c r="R14" s="80">
        <f t="shared" si="1"/>
        <v>0</v>
      </c>
      <c r="S14" s="81"/>
      <c r="T14" s="82"/>
    </row>
    <row r="15" spans="1:21" ht="15.75" customHeight="1" x14ac:dyDescent="0.2">
      <c r="B15" s="83" t="s">
        <v>28</v>
      </c>
      <c r="C15" s="84">
        <f>SUMIF('Coppini P. (Ghawdex)'!$D$23:$D$43,B15,'Coppini P. (Ghawdex)'!$I$23:$I$43)</f>
        <v>0</v>
      </c>
      <c r="D15" s="84">
        <f>SUMIF('Sultana B. (Ghawdex)'!$D$23:$D$43,B15,'Sultana B. (Ghawdex)'!$I$23:$I$43)</f>
        <v>0</v>
      </c>
      <c r="E15" s="84">
        <f>SUMIF('Mifsud J (Ghawdex)'!$D$23:$D$43,B15,'Mifsud J (Ghawdex)'!$I$23:$I$43)</f>
        <v>0</v>
      </c>
      <c r="F15" s="84">
        <f>SUMIF('Camilleri N. (Ghawdex)'!$D$23:$D$43,B15,'Camilleri N. (Ghawdex)'!$I$23:$I$43)</f>
        <v>0</v>
      </c>
      <c r="G15" s="78">
        <f>SUMIF('Vella M. (Ghawdex)'!$D$19:$D$39,B15,'Vella M. (Ghawdex)'!$I$19:$I$39)</f>
        <v>0</v>
      </c>
      <c r="H15" s="84">
        <f>SUMIF('Demicoli J.(Ghawdex)'!$D$23:$D$43,B15,'Demicoli J.(Ghawdex)'!$I$23:$I$43)</f>
        <v>0</v>
      </c>
      <c r="I15" s="84">
        <f>SUMIF('Galea C (Ghawdex)'!$D$19:$D$39,B15,'Galea C (Ghawdex)'!$I$19:$I$39)</f>
        <v>0</v>
      </c>
      <c r="J15" s="84">
        <f>SUMIF('Grech S. (Ghawdex)'!$D$19:$D$39,B15,'Grech S. (Ghawdex)'!$I$19:$I$39)</f>
        <v>0</v>
      </c>
      <c r="K15" s="84"/>
      <c r="L15" s="84"/>
      <c r="M15" s="84"/>
      <c r="N15" s="84"/>
      <c r="O15" s="84"/>
      <c r="P15" s="84"/>
      <c r="Q15" s="85">
        <f t="shared" si="0"/>
        <v>0</v>
      </c>
      <c r="R15" s="86">
        <f t="shared" si="1"/>
        <v>0</v>
      </c>
      <c r="S15" s="87">
        <f>SUM(Q13:Q15)</f>
        <v>0</v>
      </c>
      <c r="T15" s="88">
        <f>S15/$Q$31</f>
        <v>0</v>
      </c>
    </row>
    <row r="16" spans="1:21" ht="15.75" customHeight="1" x14ac:dyDescent="0.2">
      <c r="B16" s="71" t="s">
        <v>7</v>
      </c>
      <c r="C16" s="72">
        <f>SUMIF('Coppini P. (Ghawdex)'!$D$23:$D$43,B16,'Coppini P. (Ghawdex)'!$I$23:$I$43)</f>
        <v>0</v>
      </c>
      <c r="D16" s="72">
        <f>SUMIF('Sultana B. (Ghawdex)'!$D$23:$D$43,B16,'Sultana B. (Ghawdex)'!$I$23:$I$43)</f>
        <v>0</v>
      </c>
      <c r="E16" s="72">
        <f>SUMIF('Mifsud J (Ghawdex)'!$D$23:$D$43,B16,'Mifsud J (Ghawdex)'!$I$23:$I$43)</f>
        <v>0</v>
      </c>
      <c r="F16" s="72">
        <f>SUMIF('Camilleri N. (Ghawdex)'!$D$23:$D$43,B16,'Camilleri N. (Ghawdex)'!$I$23:$I$43)</f>
        <v>0</v>
      </c>
      <c r="G16" s="72">
        <f>SUMIF('Vella M. (Ghawdex)'!$D$19:$D$39,B16,'Vella M. (Ghawdex)'!$I$19:$I$39)</f>
        <v>0</v>
      </c>
      <c r="H16" s="72">
        <f>SUMIF('Demicoli J.(Ghawdex)'!$D$23:$D$43,B16,'Demicoli J.(Ghawdex)'!$I$23:$I$43)</f>
        <v>0</v>
      </c>
      <c r="I16" s="72">
        <f>SUMIF('Galea C (Ghawdex)'!$D$19:$D$39,B16,'Galea C (Ghawdex)'!$I$19:$I$39)</f>
        <v>0</v>
      </c>
      <c r="J16" s="72">
        <f>SUMIF('Grech S. (Ghawdex)'!$D$19:$D$39,B16,'Grech S. (Ghawdex)'!$I$19:$I$39)</f>
        <v>0</v>
      </c>
      <c r="K16" s="72"/>
      <c r="L16" s="72"/>
      <c r="M16" s="72"/>
      <c r="N16" s="72"/>
      <c r="O16" s="72"/>
      <c r="P16" s="72"/>
      <c r="Q16" s="73">
        <f t="shared" si="0"/>
        <v>0</v>
      </c>
      <c r="R16" s="74">
        <f t="shared" si="1"/>
        <v>0</v>
      </c>
      <c r="S16" s="75"/>
      <c r="T16" s="76"/>
    </row>
    <row r="17" spans="2:20" ht="15.75" customHeight="1" x14ac:dyDescent="0.2">
      <c r="B17" s="77" t="s">
        <v>29</v>
      </c>
      <c r="C17" s="78">
        <f>SUMIF('Coppini P. (Ghawdex)'!$D$23:$D$43,B17,'Coppini P. (Ghawdex)'!$I$23:$I$43)</f>
        <v>0</v>
      </c>
      <c r="D17" s="78">
        <f>SUMIF('Sultana B. (Ghawdex)'!$D$23:$D$43,B17,'Sultana B. (Ghawdex)'!$I$23:$I$43)</f>
        <v>0</v>
      </c>
      <c r="E17" s="78">
        <f>SUMIF('Mifsud J (Ghawdex)'!$D$23:$D$43,B17,'Mifsud J (Ghawdex)'!$I$23:$I$43)</f>
        <v>0</v>
      </c>
      <c r="F17" s="78">
        <f>SUMIF('Camilleri N. (Ghawdex)'!$D$23:$D$43,B17,'Camilleri N. (Ghawdex)'!$I$23:$I$43)</f>
        <v>0</v>
      </c>
      <c r="G17" s="78">
        <f>SUMIF('Vella M. (Ghawdex)'!$D$19:$D$39,B17,'Vella M. (Ghawdex)'!$I$19:$I$39)</f>
        <v>0</v>
      </c>
      <c r="H17" s="78">
        <f>SUMIF('Demicoli J.(Ghawdex)'!$D$23:$D$43,B17,'Demicoli J.(Ghawdex)'!$I$23:$I$43)</f>
        <v>0</v>
      </c>
      <c r="I17" s="78">
        <f>SUMIF('Galea C (Ghawdex)'!$D$19:$D$39,B17,'Galea C (Ghawdex)'!$I$19:$I$39)</f>
        <v>0</v>
      </c>
      <c r="J17" s="78">
        <f>SUMIF('Grech S. (Ghawdex)'!$D$19:$D$39,B17,'Grech S. (Ghawdex)'!$I$19:$I$39)</f>
        <v>0</v>
      </c>
      <c r="K17" s="78"/>
      <c r="L17" s="78"/>
      <c r="M17" s="78"/>
      <c r="N17" s="78"/>
      <c r="O17" s="78"/>
      <c r="P17" s="78"/>
      <c r="Q17" s="79">
        <f t="shared" si="0"/>
        <v>0</v>
      </c>
      <c r="R17" s="80">
        <f t="shared" si="1"/>
        <v>0</v>
      </c>
      <c r="S17" s="81"/>
      <c r="T17" s="82"/>
    </row>
    <row r="18" spans="2:20" ht="15.75" customHeight="1" x14ac:dyDescent="0.2">
      <c r="B18" s="77" t="s">
        <v>30</v>
      </c>
      <c r="C18" s="78">
        <f>SUMIF('Coppini P. (Ghawdex)'!$D$23:$D$43,B18,'Coppini P. (Ghawdex)'!$I$23:$I$43)</f>
        <v>0</v>
      </c>
      <c r="D18" s="78">
        <f>SUMIF('Sultana B. (Ghawdex)'!$D$23:$D$43,B18,'Sultana B. (Ghawdex)'!$I$23:$I$43)</f>
        <v>0</v>
      </c>
      <c r="E18" s="78">
        <f>SUMIF('Mifsud J (Ghawdex)'!$D$23:$D$43,B18,'Mifsud J (Ghawdex)'!$I$23:$I$43)</f>
        <v>0</v>
      </c>
      <c r="F18" s="78">
        <f>SUMIF('Camilleri N. (Ghawdex)'!$D$23:$D$43,B18,'Camilleri N. (Ghawdex)'!$I$23:$I$43)</f>
        <v>0</v>
      </c>
      <c r="G18" s="78">
        <f>SUMIF('Vella M. (Ghawdex)'!$D$19:$D$39,B18,'Vella M. (Ghawdex)'!$I$19:$I$39)</f>
        <v>0</v>
      </c>
      <c r="H18" s="78">
        <f>SUMIF('Demicoli J.(Ghawdex)'!$D$23:$D$43,B18,'Demicoli J.(Ghawdex)'!$I$23:$I$43)</f>
        <v>0</v>
      </c>
      <c r="I18" s="78">
        <f>SUMIF('Galea C (Ghawdex)'!$D$19:$D$39,B18,'Galea C (Ghawdex)'!$I$19:$I$39)</f>
        <v>0</v>
      </c>
      <c r="J18" s="78">
        <f>SUMIF('Grech S. (Ghawdex)'!$D$19:$D$39,B18,'Grech S. (Ghawdex)'!$I$19:$I$39)</f>
        <v>0</v>
      </c>
      <c r="K18" s="78"/>
      <c r="L18" s="78"/>
      <c r="M18" s="78"/>
      <c r="N18" s="78"/>
      <c r="O18" s="78"/>
      <c r="P18" s="78"/>
      <c r="Q18" s="79">
        <f t="shared" si="0"/>
        <v>0</v>
      </c>
      <c r="R18" s="80">
        <f t="shared" si="1"/>
        <v>0</v>
      </c>
      <c r="S18" s="81"/>
      <c r="T18" s="82"/>
    </row>
    <row r="19" spans="2:20" ht="15.75" customHeight="1" x14ac:dyDescent="0.2">
      <c r="B19" s="77" t="s">
        <v>31</v>
      </c>
      <c r="C19" s="78">
        <f>SUMIF('Coppini P. (Ghawdex)'!$D$23:$D$43,B19,'Coppini P. (Ghawdex)'!$I$23:$I$43)</f>
        <v>0</v>
      </c>
      <c r="D19" s="78">
        <f>SUMIF('Sultana B. (Ghawdex)'!$D$23:$D$43,B19,'Sultana B. (Ghawdex)'!$I$23:$I$43)</f>
        <v>0</v>
      </c>
      <c r="E19" s="78">
        <f>SUMIF('Mifsud J (Ghawdex)'!$D$23:$D$43,B19,'Mifsud J (Ghawdex)'!$I$23:$I$43)</f>
        <v>0</v>
      </c>
      <c r="F19" s="78">
        <f>SUMIF('Camilleri N. (Ghawdex)'!$D$23:$D$43,B19,'Camilleri N. (Ghawdex)'!$I$23:$I$43)</f>
        <v>0</v>
      </c>
      <c r="G19" s="78">
        <f>SUMIF('Vella M. (Ghawdex)'!$D$19:$D$39,B19,'Vella M. (Ghawdex)'!$I$19:$I$39)</f>
        <v>0</v>
      </c>
      <c r="H19" s="78">
        <f>SUMIF('Demicoli J.(Ghawdex)'!$D$23:$D$43,B19,'Demicoli J.(Ghawdex)'!$I$23:$I$43)</f>
        <v>0</v>
      </c>
      <c r="I19" s="78">
        <f>SUMIF('Galea C (Ghawdex)'!$D$19:$D$39,B19,'Galea C (Ghawdex)'!$I$19:$I$39)</f>
        <v>0</v>
      </c>
      <c r="J19" s="78">
        <f>SUMIF('Grech S. (Ghawdex)'!$D$19:$D$39,B19,'Grech S. (Ghawdex)'!$I$19:$I$39)</f>
        <v>0</v>
      </c>
      <c r="K19" s="78"/>
      <c r="L19" s="78"/>
      <c r="M19" s="78"/>
      <c r="N19" s="78"/>
      <c r="O19" s="78"/>
      <c r="P19" s="78"/>
      <c r="Q19" s="79">
        <f t="shared" si="0"/>
        <v>0</v>
      </c>
      <c r="R19" s="80">
        <f t="shared" si="1"/>
        <v>0</v>
      </c>
      <c r="S19" s="81"/>
      <c r="T19" s="82"/>
    </row>
    <row r="20" spans="2:20" ht="15.75" customHeight="1" x14ac:dyDescent="0.2">
      <c r="B20" s="83" t="s">
        <v>32</v>
      </c>
      <c r="C20" s="84">
        <f>SUMIF('Coppini P. (Ghawdex)'!$D$23:$D$43,B20,'Coppini P. (Ghawdex)'!$I$23:$I$43)</f>
        <v>0</v>
      </c>
      <c r="D20" s="84">
        <f>SUMIF('Sultana B. (Ghawdex)'!$D$23:$D$43,B20,'Sultana B. (Ghawdex)'!$I$23:$I$43)</f>
        <v>0</v>
      </c>
      <c r="E20" s="84">
        <f>SUMIF('Mifsud J (Ghawdex)'!$D$23:$D$43,B20,'Mifsud J (Ghawdex)'!$I$23:$I$43)</f>
        <v>0</v>
      </c>
      <c r="F20" s="84">
        <f>SUMIF('Camilleri N. (Ghawdex)'!$D$23:$D$43,B20,'Camilleri N. (Ghawdex)'!$I$23:$I$43)</f>
        <v>0</v>
      </c>
      <c r="G20" s="78">
        <f>SUMIF('Vella M. (Ghawdex)'!$D$19:$D$39,B20,'Vella M. (Ghawdex)'!$I$19:$I$39)</f>
        <v>0</v>
      </c>
      <c r="H20" s="84">
        <f>SUMIF('Demicoli J.(Ghawdex)'!$D$23:$D$43,B20,'Demicoli J.(Ghawdex)'!$I$23:$I$43)</f>
        <v>0</v>
      </c>
      <c r="I20" s="84">
        <f>SUMIF('Galea C (Ghawdex)'!$D$19:$D$39,B20,'Galea C (Ghawdex)'!$I$19:$I$39)</f>
        <v>0</v>
      </c>
      <c r="J20" s="84">
        <f>SUMIF('Grech S. (Ghawdex)'!$D$19:$D$39,B20,'Grech S. (Ghawdex)'!$I$19:$I$39)</f>
        <v>0</v>
      </c>
      <c r="K20" s="84"/>
      <c r="L20" s="84"/>
      <c r="M20" s="84"/>
      <c r="N20" s="84"/>
      <c r="O20" s="84"/>
      <c r="P20" s="84"/>
      <c r="Q20" s="85">
        <f t="shared" si="0"/>
        <v>0</v>
      </c>
      <c r="R20" s="86">
        <f t="shared" si="1"/>
        <v>0</v>
      </c>
      <c r="S20" s="87">
        <f>SUM(Q16:Q20)</f>
        <v>0</v>
      </c>
      <c r="T20" s="88">
        <f>S20/$Q$31</f>
        <v>0</v>
      </c>
    </row>
    <row r="21" spans="2:20" ht="15.75" customHeight="1" x14ac:dyDescent="0.2">
      <c r="B21" s="71" t="s">
        <v>33</v>
      </c>
      <c r="C21" s="72">
        <f>SUMIF('Coppini P. (Ghawdex)'!$D$23:$D$43,B21,'Coppini P. (Ghawdex)'!$I$23:$I$43)</f>
        <v>0</v>
      </c>
      <c r="D21" s="72">
        <f>SUMIF('Sultana B. (Ghawdex)'!$D$23:$D$43,B21,'Sultana B. (Ghawdex)'!$I$23:$I$43)</f>
        <v>0</v>
      </c>
      <c r="E21" s="72">
        <f>SUMIF('Mifsud J (Ghawdex)'!$D$23:$D$43,B21,'Mifsud J (Ghawdex)'!$I$23:$I$43)</f>
        <v>1</v>
      </c>
      <c r="F21" s="72">
        <f>SUMIF('Camilleri N. (Ghawdex)'!$D$23:$D$43,B21,'Camilleri N. (Ghawdex)'!$I$23:$I$43)</f>
        <v>0</v>
      </c>
      <c r="G21" s="72">
        <f>SUMIF('Vella M. (Ghawdex)'!$D$19:$D$39,B21,'Vella M. (Ghawdex)'!$I$19:$I$39)</f>
        <v>0</v>
      </c>
      <c r="H21" s="72">
        <f>SUMIF('Demicoli J.(Ghawdex)'!$D$23:$D$43,B21,'Demicoli J.(Ghawdex)'!$I$23:$I$43)</f>
        <v>0</v>
      </c>
      <c r="I21" s="72">
        <f>SUMIF('Galea C (Ghawdex)'!$D$19:$D$39,B21,'Galea C (Ghawdex)'!$I$19:$I$39)</f>
        <v>0</v>
      </c>
      <c r="J21" s="72">
        <f>SUMIF('Grech S. (Ghawdex)'!$D$19:$D$39,B21,'Grech S. (Ghawdex)'!$I$19:$I$39)</f>
        <v>0</v>
      </c>
      <c r="K21" s="72"/>
      <c r="L21" s="72"/>
      <c r="M21" s="72"/>
      <c r="N21" s="72"/>
      <c r="O21" s="72"/>
      <c r="P21" s="72"/>
      <c r="Q21" s="73">
        <f t="shared" si="0"/>
        <v>1</v>
      </c>
      <c r="R21" s="74">
        <f t="shared" si="1"/>
        <v>3.4482758620689655E-2</v>
      </c>
      <c r="S21" s="75"/>
      <c r="T21" s="76"/>
    </row>
    <row r="22" spans="2:20" ht="15.75" customHeight="1" x14ac:dyDescent="0.2">
      <c r="B22" s="83" t="s">
        <v>34</v>
      </c>
      <c r="C22" s="84">
        <f>SUMIF('Coppini P. (Ghawdex)'!$D$23:$D$43,B22,'Coppini P. (Ghawdex)'!$I$23:$I$43)</f>
        <v>0</v>
      </c>
      <c r="D22" s="84">
        <f>SUMIF('Sultana B. (Ghawdex)'!$D$23:$D$43,B22,'Sultana B. (Ghawdex)'!$I$23:$I$43)</f>
        <v>0</v>
      </c>
      <c r="E22" s="84">
        <f>SUMIF('Mifsud J (Ghawdex)'!$D$23:$D$43,B22,'Mifsud J (Ghawdex)'!$I$23:$I$43)</f>
        <v>0</v>
      </c>
      <c r="F22" s="84">
        <f>SUMIF('Camilleri N. (Ghawdex)'!$D$23:$D$43,B22,'Camilleri N. (Ghawdex)'!$I$23:$I$43)</f>
        <v>0</v>
      </c>
      <c r="G22" s="84">
        <f>SUMIF('Vella M. (Ghawdex)'!$D$19:$D$39,B22,'Vella M. (Ghawdex)'!$I$19:$I$39)</f>
        <v>0</v>
      </c>
      <c r="H22" s="84">
        <f>SUMIF('Demicoli J.(Ghawdex)'!$D$23:$D$43,B22,'Demicoli J.(Ghawdex)'!$I$23:$I$43)</f>
        <v>0</v>
      </c>
      <c r="I22" s="84">
        <f>SUMIF('Galea C (Ghawdex)'!$D$19:$D$39,B22,'Galea C (Ghawdex)'!$I$19:$I$39)</f>
        <v>0</v>
      </c>
      <c r="J22" s="84">
        <f>SUMIF('Grech S. (Ghawdex)'!$D$19:$D$39,B22,'Grech S. (Ghawdex)'!$I$19:$I$39)</f>
        <v>0</v>
      </c>
      <c r="K22" s="84"/>
      <c r="L22" s="84"/>
      <c r="M22" s="84"/>
      <c r="N22" s="84"/>
      <c r="O22" s="84"/>
      <c r="P22" s="84"/>
      <c r="Q22" s="85">
        <f t="shared" si="0"/>
        <v>0</v>
      </c>
      <c r="R22" s="86">
        <f t="shared" si="1"/>
        <v>0</v>
      </c>
      <c r="S22" s="87">
        <f>SUM(Q21:Q22)</f>
        <v>1</v>
      </c>
      <c r="T22" s="88">
        <f t="shared" ref="T22:T30" si="2">S22/$Q$31</f>
        <v>3.4482758620689655E-2</v>
      </c>
    </row>
    <row r="23" spans="2:20" ht="15.75" customHeight="1" x14ac:dyDescent="0.2">
      <c r="B23" s="71" t="s">
        <v>14</v>
      </c>
      <c r="C23" s="72">
        <f>SUMIF('Coppini P. (Ghawdex)'!$D$23:$D$43,B23,'Coppini P. (Ghawdex)'!$I$23:$I$43)</f>
        <v>0</v>
      </c>
      <c r="D23" s="72">
        <f>SUMIF('Sultana B. (Ghawdex)'!$D$23:$D$43,B23,'Sultana B. (Ghawdex)'!$I$23:$I$43)</f>
        <v>0</v>
      </c>
      <c r="E23" s="72">
        <f>SUMIF('Mifsud J (Ghawdex)'!$D$23:$D$43,B23,'Mifsud J (Ghawdex)'!$I$23:$I$43)</f>
        <v>19</v>
      </c>
      <c r="F23" s="72">
        <f>SUMIF('Camilleri N. (Ghawdex)'!$D$23:$D$43,B23,'Camilleri N. (Ghawdex)'!$I$23:$I$43)</f>
        <v>0</v>
      </c>
      <c r="G23" s="72">
        <f>SUMIF('Vella M. (Ghawdex)'!$D$19:$D$39,B23,'Vella M. (Ghawdex)'!$I$19:$I$39)</f>
        <v>0</v>
      </c>
      <c r="H23" s="72">
        <f>SUMIF('Demicoli J.(Ghawdex)'!$D$23:$D$43,B23,'Demicoli J.(Ghawdex)'!$I$23:$I$43)</f>
        <v>0</v>
      </c>
      <c r="I23" s="72">
        <f>SUMIF('Galea C (Ghawdex)'!$D$19:$D$39,B23,'Galea C (Ghawdex)'!$I$19:$I$39)</f>
        <v>0</v>
      </c>
      <c r="J23" s="72">
        <f>SUMIF('Grech S. (Ghawdex)'!$D$19:$D$39,B23,'Grech S. (Ghawdex)'!$I$19:$I$39)</f>
        <v>0</v>
      </c>
      <c r="K23" s="72"/>
      <c r="L23" s="72"/>
      <c r="M23" s="72"/>
      <c r="N23" s="72"/>
      <c r="O23" s="72"/>
      <c r="P23" s="72"/>
      <c r="Q23" s="73">
        <f t="shared" si="0"/>
        <v>19</v>
      </c>
      <c r="R23" s="89">
        <f t="shared" si="1"/>
        <v>0.65517241379310343</v>
      </c>
      <c r="S23" s="90">
        <f t="shared" ref="S23:S30" si="3">SUM(Q23)</f>
        <v>19</v>
      </c>
      <c r="T23" s="91">
        <f t="shared" si="2"/>
        <v>0.65517241379310343</v>
      </c>
    </row>
    <row r="24" spans="2:20" ht="15.75" customHeight="1" x14ac:dyDescent="0.2">
      <c r="B24" s="71" t="s">
        <v>50</v>
      </c>
      <c r="C24" s="72">
        <f>SUMIF('Coppini P. (Ghawdex)'!$D$23:$D$43,B24,'Coppini P. (Ghawdex)'!$I$23:$I$43)</f>
        <v>0</v>
      </c>
      <c r="D24" s="72">
        <f>SUMIF('Sultana B. (Ghawdex)'!$D$23:$D$43,B24,'Sultana B. (Ghawdex)'!$I$23:$I$43)</f>
        <v>0</v>
      </c>
      <c r="E24" s="72">
        <f>SUMIF('Mifsud J (Ghawdex)'!$D$23:$D$43,B24,'Mifsud J (Ghawdex)'!$I$23:$I$43)</f>
        <v>0</v>
      </c>
      <c r="F24" s="72">
        <f>SUMIF('Camilleri N. (Ghawdex)'!$D$23:$D$43,B24,'Camilleri N. (Ghawdex)'!$I$23:$I$43)</f>
        <v>0</v>
      </c>
      <c r="G24" s="72">
        <f>SUMIF('Vella M. (Ghawdex)'!$D$19:$D$39,B24,'Vella M. (Ghawdex)'!$I$19:$I$39)</f>
        <v>0</v>
      </c>
      <c r="H24" s="72">
        <f>SUMIF('Demicoli J.(Ghawdex)'!$D$23:$D$43,B24,'Demicoli J.(Ghawdex)'!$I$23:$I$43)</f>
        <v>0</v>
      </c>
      <c r="I24" s="72">
        <f>SUMIF('Galea C (Ghawdex)'!$D$19:$D$39,B24,'Galea C (Ghawdex)'!$I$19:$I$39)</f>
        <v>0</v>
      </c>
      <c r="J24" s="72">
        <f>SUMIF('Grech S. (Ghawdex)'!$D$19:$D$39,B24,'Grech S. (Ghawdex)'!$I$19:$I$39)</f>
        <v>0</v>
      </c>
      <c r="K24" s="72"/>
      <c r="L24" s="72"/>
      <c r="M24" s="72"/>
      <c r="N24" s="72"/>
      <c r="O24" s="72"/>
      <c r="P24" s="72"/>
      <c r="Q24" s="73">
        <f t="shared" si="0"/>
        <v>0</v>
      </c>
      <c r="R24" s="89">
        <f t="shared" si="1"/>
        <v>0</v>
      </c>
      <c r="S24" s="90">
        <f t="shared" si="3"/>
        <v>0</v>
      </c>
      <c r="T24" s="91">
        <f t="shared" si="2"/>
        <v>0</v>
      </c>
    </row>
    <row r="25" spans="2:20" ht="15.75" customHeight="1" x14ac:dyDescent="0.2">
      <c r="B25" s="71" t="s">
        <v>51</v>
      </c>
      <c r="C25" s="72">
        <f>SUMIF('Coppini P. (Ghawdex)'!$D$23:$D$43,B25,'Coppini P. (Ghawdex)'!$I$23:$I$43)</f>
        <v>0</v>
      </c>
      <c r="D25" s="72">
        <f>SUMIF('Sultana B. (Ghawdex)'!$D$23:$D$43,B25,'Sultana B. (Ghawdex)'!$I$23:$I$43)</f>
        <v>0</v>
      </c>
      <c r="E25" s="72">
        <f>SUMIF('Mifsud J (Ghawdex)'!$D$23:$D$43,B25,'Mifsud J (Ghawdex)'!$I$23:$I$43)</f>
        <v>0</v>
      </c>
      <c r="F25" s="72">
        <f>SUMIF('Camilleri N. (Ghawdex)'!$D$23:$D$43,B25,'Camilleri N. (Ghawdex)'!$I$23:$I$43)</f>
        <v>0</v>
      </c>
      <c r="G25" s="72">
        <f>SUMIF('Vella M. (Ghawdex)'!$D$19:$D$39,B25,'Vella M. (Ghawdex)'!$I$19:$I$39)</f>
        <v>0</v>
      </c>
      <c r="H25" s="72">
        <f>SUMIF('Demicoli J.(Ghawdex)'!$D$23:$D$43,B25,'Demicoli J.(Ghawdex)'!$I$23:$I$43)</f>
        <v>0</v>
      </c>
      <c r="I25" s="72">
        <f>SUMIF('Galea C (Ghawdex)'!$D$19:$D$39,B25,'Galea C (Ghawdex)'!$I$19:$I$39)</f>
        <v>0</v>
      </c>
      <c r="J25" s="72">
        <f>SUMIF('Grech S. (Ghawdex)'!$D$19:$D$39,B25,'Grech S. (Ghawdex)'!$I$19:$I$39)</f>
        <v>0</v>
      </c>
      <c r="K25" s="72"/>
      <c r="L25" s="72"/>
      <c r="M25" s="72"/>
      <c r="N25" s="72"/>
      <c r="O25" s="72"/>
      <c r="P25" s="72"/>
      <c r="Q25" s="73">
        <f t="shared" si="0"/>
        <v>0</v>
      </c>
      <c r="R25" s="89">
        <f t="shared" si="1"/>
        <v>0</v>
      </c>
      <c r="S25" s="90">
        <f t="shared" si="3"/>
        <v>0</v>
      </c>
      <c r="T25" s="91">
        <f t="shared" si="2"/>
        <v>0</v>
      </c>
    </row>
    <row r="26" spans="2:20" ht="15.75" customHeight="1" x14ac:dyDescent="0.2">
      <c r="B26" s="71" t="s">
        <v>52</v>
      </c>
      <c r="C26" s="72">
        <f>SUMIF('Coppini P. (Ghawdex)'!$D$23:$D$43,B26,'Coppini P. (Ghawdex)'!$I$23:$I$43)</f>
        <v>0</v>
      </c>
      <c r="D26" s="72">
        <f>SUMIF('Sultana B. (Ghawdex)'!$D$23:$D$43,B26,'Sultana B. (Ghawdex)'!$I$23:$I$43)</f>
        <v>0</v>
      </c>
      <c r="E26" s="72">
        <f>SUMIF('Mifsud J (Ghawdex)'!$D$23:$D$43,B26,'Mifsud J (Ghawdex)'!$I$23:$I$43)</f>
        <v>0</v>
      </c>
      <c r="F26" s="72">
        <f>SUMIF('Camilleri N. (Ghawdex)'!$D$23:$D$43,B26,'Camilleri N. (Ghawdex)'!$I$23:$I$43)</f>
        <v>0</v>
      </c>
      <c r="G26" s="72">
        <f>SUMIF('Vella M. (Ghawdex)'!$D$19:$D$39,B26,'Vella M. (Ghawdex)'!$I$19:$I$39)</f>
        <v>0</v>
      </c>
      <c r="H26" s="72">
        <f>SUMIF('Demicoli J.(Ghawdex)'!$D$23:$D$43,B26,'Demicoli J.(Ghawdex)'!$I$23:$I$43)</f>
        <v>0</v>
      </c>
      <c r="I26" s="72">
        <f>SUMIF('Galea C (Ghawdex)'!$D$19:$D$39,B26,'Galea C (Ghawdex)'!$I$19:$I$39)</f>
        <v>0</v>
      </c>
      <c r="J26" s="72">
        <f>SUMIF('Grech S. (Ghawdex)'!$D$19:$D$39,B26,'Grech S. (Ghawdex)'!$I$19:$I$39)</f>
        <v>0</v>
      </c>
      <c r="K26" s="72"/>
      <c r="L26" s="72"/>
      <c r="M26" s="72"/>
      <c r="N26" s="72"/>
      <c r="O26" s="72"/>
      <c r="P26" s="72"/>
      <c r="Q26" s="73">
        <f t="shared" si="0"/>
        <v>0</v>
      </c>
      <c r="R26" s="89">
        <f t="shared" si="1"/>
        <v>0</v>
      </c>
      <c r="S26" s="90">
        <f t="shared" si="3"/>
        <v>0</v>
      </c>
      <c r="T26" s="91">
        <f t="shared" si="2"/>
        <v>0</v>
      </c>
    </row>
    <row r="27" spans="2:20" ht="15.75" customHeight="1" x14ac:dyDescent="0.2">
      <c r="B27" s="103" t="s">
        <v>103</v>
      </c>
      <c r="C27" s="72">
        <f>SUMIF('Coppini P. (Ghawdex)'!$D$23:$D$43,B27,'Coppini P. (Ghawdex)'!$I$23:$I$43)</f>
        <v>0</v>
      </c>
      <c r="D27" s="72">
        <f>SUMIF('Sultana B. (Ghawdex)'!$D$23:$D$43,B27,'Sultana B. (Ghawdex)'!$I$23:$I$43)</f>
        <v>0</v>
      </c>
      <c r="E27" s="72">
        <f>SUMIF('Mifsud J (Ghawdex)'!$D$23:$D$43,B27,'Mifsud J (Ghawdex)'!$I$23:$I$43)</f>
        <v>0</v>
      </c>
      <c r="F27" s="72">
        <f>SUMIF('Camilleri N. (Ghawdex)'!$D$23:$D$43,B27,'Camilleri N. (Ghawdex)'!$I$23:$I$43)</f>
        <v>0</v>
      </c>
      <c r="G27" s="72">
        <f>SUMIF('Vella M. (Ghawdex)'!$D$19:$D$39,B27,'Vella M. (Ghawdex)'!$I$19:$I$39)</f>
        <v>0</v>
      </c>
      <c r="H27" s="72">
        <f>SUMIF('Demicoli J.(Ghawdex)'!$D$23:$D$43,B27,'Demicoli J.(Ghawdex)'!$I$23:$I$43)</f>
        <v>0</v>
      </c>
      <c r="I27" s="72">
        <f>SUMIF('Galea C (Ghawdex)'!$D$19:$D$39,B27,'Galea C (Ghawdex)'!$I$19:$I$39)</f>
        <v>0</v>
      </c>
      <c r="J27" s="72">
        <f>SUMIF('Grech S. (Ghawdex)'!$D$19:$D$39,B27,'Grech S. (Ghawdex)'!$I$19:$I$39)</f>
        <v>0</v>
      </c>
      <c r="K27" s="72"/>
      <c r="L27" s="72"/>
      <c r="M27" s="72"/>
      <c r="N27" s="72"/>
      <c r="O27" s="72"/>
      <c r="P27" s="72"/>
      <c r="Q27" s="73">
        <f t="shared" si="0"/>
        <v>0</v>
      </c>
      <c r="R27" s="89">
        <f>Q27/$Q$31</f>
        <v>0</v>
      </c>
      <c r="S27" s="90">
        <f t="shared" si="3"/>
        <v>0</v>
      </c>
      <c r="T27" s="91">
        <f t="shared" si="2"/>
        <v>0</v>
      </c>
    </row>
    <row r="28" spans="2:20" ht="15.75" customHeight="1" x14ac:dyDescent="0.2">
      <c r="B28" s="103" t="s">
        <v>104</v>
      </c>
      <c r="C28" s="72">
        <f>SUMIF('Coppini P. (Ghawdex)'!$D$23:$D$43,B28,'Coppini P. (Ghawdex)'!$I$23:$I$43)</f>
        <v>0</v>
      </c>
      <c r="D28" s="72">
        <f>SUMIF('Sultana B. (Ghawdex)'!$D$23:$D$43,B28,'Sultana B. (Ghawdex)'!$I$23:$I$43)</f>
        <v>0</v>
      </c>
      <c r="E28" s="72">
        <f>SUMIF('Mifsud J (Ghawdex)'!$D$23:$D$43,B28,'Mifsud J (Ghawdex)'!$I$23:$I$43)</f>
        <v>0</v>
      </c>
      <c r="F28" s="72">
        <f>SUMIF('Camilleri N. (Ghawdex)'!$D$23:$D$43,B28,'Camilleri N. (Ghawdex)'!$I$23:$I$43)</f>
        <v>0</v>
      </c>
      <c r="G28" s="72">
        <f>SUMIF('Vella M. (Ghawdex)'!$D$19:$D$39,B28,'Vella M. (Ghawdex)'!$I$19:$I$39)</f>
        <v>0</v>
      </c>
      <c r="H28" s="72">
        <f>SUMIF('Demicoli J.(Ghawdex)'!$D$23:$D$43,B28,'Demicoli J.(Ghawdex)'!$I$23:$I$43)</f>
        <v>0</v>
      </c>
      <c r="I28" s="72">
        <f>SUMIF('Galea C (Ghawdex)'!$D$19:$D$39,B28,'Galea C (Ghawdex)'!$I$19:$I$39)</f>
        <v>0</v>
      </c>
      <c r="J28" s="72">
        <f>SUMIF('Grech S. (Ghawdex)'!$D$19:$D$39,B28,'Grech S. (Ghawdex)'!$I$19:$I$39)</f>
        <v>0</v>
      </c>
      <c r="K28" s="72"/>
      <c r="L28" s="72"/>
      <c r="M28" s="72"/>
      <c r="N28" s="72"/>
      <c r="O28" s="72"/>
      <c r="P28" s="72"/>
      <c r="Q28" s="73">
        <f t="shared" si="0"/>
        <v>0</v>
      </c>
      <c r="R28" s="89">
        <f>Q28/$Q$31</f>
        <v>0</v>
      </c>
      <c r="S28" s="90">
        <f t="shared" si="3"/>
        <v>0</v>
      </c>
      <c r="T28" s="91">
        <f t="shared" si="2"/>
        <v>0</v>
      </c>
    </row>
    <row r="29" spans="2:20" ht="15.75" customHeight="1" x14ac:dyDescent="0.2">
      <c r="B29" s="103" t="s">
        <v>105</v>
      </c>
      <c r="C29" s="72">
        <f>SUMIF('Coppini P. (Ghawdex)'!$D$23:$D$43,B29,'Coppini P. (Ghawdex)'!$I$23:$I$43)</f>
        <v>0</v>
      </c>
      <c r="D29" s="72">
        <f>SUMIF('Sultana B. (Ghawdex)'!$D$23:$D$43,B29,'Sultana B. (Ghawdex)'!$I$23:$I$43)</f>
        <v>0</v>
      </c>
      <c r="E29" s="72">
        <f>SUMIF('Mifsud J (Ghawdex)'!$D$23:$D$43,B29,'Mifsud J (Ghawdex)'!$I$23:$I$43)</f>
        <v>0</v>
      </c>
      <c r="F29" s="72">
        <f>SUMIF('Camilleri N. (Ghawdex)'!$D$23:$D$43,B29,'Camilleri N. (Ghawdex)'!$I$23:$I$43)</f>
        <v>0</v>
      </c>
      <c r="G29" s="72">
        <f>SUMIF('Vella M. (Ghawdex)'!$D$19:$D$39,B29,'Vella M. (Ghawdex)'!$I$19:$I$39)</f>
        <v>0</v>
      </c>
      <c r="H29" s="72">
        <f>SUMIF('Demicoli J.(Ghawdex)'!$D$23:$D$43,B29,'Demicoli J.(Ghawdex)'!$I$23:$I$43)</f>
        <v>0</v>
      </c>
      <c r="I29" s="72">
        <f>SUMIF('Galea C (Ghawdex)'!$D$19:$D$39,B29,'Galea C (Ghawdex)'!$I$19:$I$39)</f>
        <v>0</v>
      </c>
      <c r="J29" s="72">
        <f>SUMIF('Grech S. (Ghawdex)'!$D$19:$D$39,B29,'Grech S. (Ghawdex)'!$I$19:$I$39)</f>
        <v>0</v>
      </c>
      <c r="K29" s="72"/>
      <c r="L29" s="72"/>
      <c r="M29" s="72"/>
      <c r="N29" s="72"/>
      <c r="O29" s="72"/>
      <c r="P29" s="72"/>
      <c r="Q29" s="73">
        <f t="shared" si="0"/>
        <v>0</v>
      </c>
      <c r="R29" s="89">
        <f>Q29/$Q$31</f>
        <v>0</v>
      </c>
      <c r="S29" s="90">
        <f t="shared" si="3"/>
        <v>0</v>
      </c>
      <c r="T29" s="91">
        <f t="shared" si="2"/>
        <v>0</v>
      </c>
    </row>
    <row r="30" spans="2:20" ht="15.75" customHeight="1" thickBot="1" x14ac:dyDescent="0.25">
      <c r="B30" s="104" t="s">
        <v>106</v>
      </c>
      <c r="C30" s="72">
        <f>SUMIF('Coppini P. (Ghawdex)'!$D$23:$D$43,B30,'Coppini P. (Ghawdex)'!$I$23:$I$43)</f>
        <v>0</v>
      </c>
      <c r="D30" s="72">
        <f>SUMIF('Sultana B. (Ghawdex)'!$D$23:$D$43,B30,'Sultana B. (Ghawdex)'!$I$23:$I$43)</f>
        <v>0</v>
      </c>
      <c r="E30" s="72">
        <f>SUMIF('Mifsud J (Ghawdex)'!$D$23:$D$43,B30,'Mifsud J (Ghawdex)'!$I$23:$I$43)</f>
        <v>0</v>
      </c>
      <c r="F30" s="72">
        <f>SUMIF('Camilleri N. (Ghawdex)'!$D$23:$D$43,B30,'Camilleri N. (Ghawdex)'!$I$23:$I$43)</f>
        <v>0</v>
      </c>
      <c r="G30" s="72">
        <f>SUMIF('Vella M. (Ghawdex)'!$D$19:$D$39,B30,'Vella M. (Ghawdex)'!$I$19:$I$39)</f>
        <v>0</v>
      </c>
      <c r="H30" s="72">
        <f>SUMIF('Demicoli J.(Ghawdex)'!$D$23:$D$43,B30,'Demicoli J.(Ghawdex)'!$I$23:$I$43)</f>
        <v>0</v>
      </c>
      <c r="I30" s="72">
        <f>SUMIF('Galea C (Ghawdex)'!$D$19:$D$39,B30,'Galea C (Ghawdex)'!$I$19:$I$39)</f>
        <v>0</v>
      </c>
      <c r="J30" s="72">
        <f>SUMIF('Grech S. (Ghawdex)'!$D$19:$D$39,B30,'Grech S. (Ghawdex)'!$I$19:$I$39)</f>
        <v>0</v>
      </c>
      <c r="K30" s="72"/>
      <c r="L30" s="72"/>
      <c r="M30" s="72"/>
      <c r="N30" s="72"/>
      <c r="O30" s="72"/>
      <c r="P30" s="72"/>
      <c r="Q30" s="73">
        <f t="shared" si="0"/>
        <v>0</v>
      </c>
      <c r="R30" s="89">
        <f>Q30/$Q$31</f>
        <v>0</v>
      </c>
      <c r="S30" s="90">
        <f t="shared" si="3"/>
        <v>0</v>
      </c>
      <c r="T30" s="91">
        <f t="shared" si="2"/>
        <v>0</v>
      </c>
    </row>
    <row r="31" spans="2:20" ht="13.5" customHeight="1" thickBot="1" x14ac:dyDescent="0.25">
      <c r="B31" s="92" t="s">
        <v>15</v>
      </c>
      <c r="C31" s="93">
        <f t="shared" ref="C31:H31" si="4">SUM(C10:C30)</f>
        <v>2</v>
      </c>
      <c r="D31" s="93">
        <f t="shared" si="4"/>
        <v>2</v>
      </c>
      <c r="E31" s="93">
        <f t="shared" si="4"/>
        <v>22</v>
      </c>
      <c r="F31" s="93">
        <f t="shared" si="4"/>
        <v>0</v>
      </c>
      <c r="G31" s="93">
        <f t="shared" si="4"/>
        <v>3</v>
      </c>
      <c r="H31" s="93">
        <f t="shared" si="4"/>
        <v>0</v>
      </c>
      <c r="I31" s="93">
        <f t="shared" ref="I31:P31" si="5">SUM(I10:I26)</f>
        <v>0</v>
      </c>
      <c r="J31" s="93">
        <f t="shared" si="5"/>
        <v>0</v>
      </c>
      <c r="K31" s="93"/>
      <c r="L31" s="93">
        <f t="shared" si="5"/>
        <v>0</v>
      </c>
      <c r="M31" s="93">
        <f t="shared" si="5"/>
        <v>0</v>
      </c>
      <c r="N31" s="93">
        <f t="shared" si="5"/>
        <v>0</v>
      </c>
      <c r="O31" s="93">
        <f t="shared" si="5"/>
        <v>0</v>
      </c>
      <c r="P31" s="93">
        <f t="shared" si="5"/>
        <v>0</v>
      </c>
      <c r="Q31" s="94">
        <f>SUM(Q10:Q30)</f>
        <v>29</v>
      </c>
      <c r="R31" s="9"/>
      <c r="S31" s="8"/>
      <c r="T31" s="10"/>
    </row>
    <row r="32" spans="2:20" ht="13.5" customHeight="1" thickBot="1" x14ac:dyDescent="0.25">
      <c r="C32" s="105">
        <f>C31/Q31</f>
        <v>6.8965517241379309E-2</v>
      </c>
      <c r="D32" s="106">
        <f>D31/Q31</f>
        <v>6.8965517241379309E-2</v>
      </c>
      <c r="E32" s="106">
        <f>E31/Q31</f>
        <v>0.75862068965517238</v>
      </c>
      <c r="F32" s="106">
        <f>F31/Q31</f>
        <v>0</v>
      </c>
      <c r="G32" s="106">
        <f>G31/Q31</f>
        <v>0.10344827586206896</v>
      </c>
      <c r="H32" s="106">
        <f>H31/Q31</f>
        <v>0</v>
      </c>
      <c r="I32" s="95">
        <f>I31/Q31</f>
        <v>0</v>
      </c>
      <c r="J32" s="95">
        <f>J31/Q31</f>
        <v>0</v>
      </c>
      <c r="K32" s="95"/>
      <c r="L32" s="95">
        <f>L31/Q31</f>
        <v>0</v>
      </c>
      <c r="M32" s="95">
        <f>M31/Q31</f>
        <v>0</v>
      </c>
      <c r="N32" s="95">
        <f>N31/Q31</f>
        <v>0</v>
      </c>
      <c r="O32" s="95">
        <f>O31/Q31</f>
        <v>0</v>
      </c>
      <c r="P32" s="96">
        <f>P31/Q31</f>
        <v>0</v>
      </c>
      <c r="Q32" s="9"/>
      <c r="R32" s="7"/>
      <c r="S32" s="7"/>
      <c r="T32" s="7"/>
    </row>
  </sheetData>
  <mergeCells count="4">
    <mergeCell ref="A3:U3"/>
    <mergeCell ref="A4:U4"/>
    <mergeCell ref="A5:U5"/>
    <mergeCell ref="A6:U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A6" sqref="A6:T6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7" t="s">
        <v>47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</row>
    <row r="4" spans="1:20" ht="12.95" customHeight="1" x14ac:dyDescent="0.2">
      <c r="A4" s="179" t="s">
        <v>150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</row>
    <row r="5" spans="1:20" s="47" customFormat="1" ht="15" customHeight="1" x14ac:dyDescent="0.2">
      <c r="A5" s="180" t="s">
        <v>153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20" ht="15" customHeight="1" x14ac:dyDescent="0.2">
      <c r="A6" s="181" t="str">
        <f>CONCATENATE(Kriminal!G6, " ", Kriminal!H6)</f>
        <v>Statistika għal Novembru 2019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65" t="s">
        <v>137</v>
      </c>
      <c r="D9" s="66" t="s">
        <v>138</v>
      </c>
      <c r="E9" s="141" t="s">
        <v>145</v>
      </c>
      <c r="F9" s="66" t="s">
        <v>141</v>
      </c>
      <c r="G9" s="66" t="s">
        <v>139</v>
      </c>
      <c r="H9" s="66" t="s">
        <v>140</v>
      </c>
      <c r="I9" s="66" t="s">
        <v>148</v>
      </c>
      <c r="J9" s="66"/>
      <c r="K9" s="66"/>
      <c r="L9" s="66"/>
      <c r="M9" s="66"/>
      <c r="N9" s="66"/>
      <c r="O9" s="66"/>
      <c r="P9" s="67" t="s">
        <v>15</v>
      </c>
      <c r="Q9" s="68" t="s">
        <v>16</v>
      </c>
      <c r="R9" s="69" t="s">
        <v>17</v>
      </c>
      <c r="S9" s="70" t="s">
        <v>18</v>
      </c>
    </row>
    <row r="10" spans="1:20" ht="15.75" customHeight="1" x14ac:dyDescent="0.2">
      <c r="A10" s="47"/>
      <c r="B10" s="71" t="s">
        <v>26</v>
      </c>
      <c r="C10" s="72">
        <f>SUMIF('Coppini P. (Ghawdex)'!$D$23:$D$43,B10,'Coppini P. (Ghawdex)'!$M$23:$M$43)</f>
        <v>0</v>
      </c>
      <c r="D10" s="72">
        <f>SUMIF('Sultana B. (Ghawdex)'!$D$23:$D$43,B10,'Sultana B. (Ghawdex)'!$M$23:$M$43)</f>
        <v>0</v>
      </c>
      <c r="E10" s="72">
        <f>SUMIF('Vella M. (Ghawdex)'!$D$19:$D$39,B10,'Vella M. (Ghawdex)'!$M$19:$M$39)</f>
        <v>0</v>
      </c>
      <c r="F10" s="72">
        <f>SUMIF('Mifsud J (Ghawdex)'!$D$23:$D$43,B10,'Mifsud J (Ghawdex)'!$M$23:$M$43)</f>
        <v>3</v>
      </c>
      <c r="G10" s="72">
        <f>SUMIF('Camilleri N. (Ghawdex)'!$D$23:$D$43,B10,'Camilleri N. (Ghawdex)'!$M$23:$M$43)</f>
        <v>0</v>
      </c>
      <c r="H10" s="72">
        <f>SUMIF('Demicoli J.(Ghawdex)'!$D$23:$D$43,B10,'Demicoli J.(Ghawdex)'!$M$23:$M$43)</f>
        <v>0</v>
      </c>
      <c r="I10" s="72">
        <f>SUMIF('Galea C (Ghawdex)'!$D$19:$D$39,B10,'Galea C (Ghawdex)'!$M$19:$M$39)</f>
        <v>1</v>
      </c>
      <c r="J10" s="72"/>
      <c r="K10" s="72"/>
      <c r="L10" s="72"/>
      <c r="M10" s="72"/>
      <c r="N10" s="72"/>
      <c r="O10" s="72"/>
      <c r="P10" s="73">
        <f t="shared" ref="P10:P30" si="0">SUM(C10:O10)</f>
        <v>4</v>
      </c>
      <c r="Q10" s="74">
        <f t="shared" ref="Q10:Q26" si="1">P10/$P$31</f>
        <v>3.1007751937984496E-2</v>
      </c>
      <c r="R10" s="75"/>
      <c r="S10" s="76"/>
    </row>
    <row r="11" spans="1:20" ht="15.75" customHeight="1" x14ac:dyDescent="0.2">
      <c r="B11" s="77" t="s">
        <v>27</v>
      </c>
      <c r="C11" s="78">
        <f>SUMIF('Coppini P. (Ghawdex)'!$D$23:$D$43,B11,'Coppini P. (Ghawdex)'!$M$23:$M$43)</f>
        <v>1</v>
      </c>
      <c r="D11" s="78">
        <f>SUMIF('Sultana B. (Ghawdex)'!$D$23:$D$43,B11,'Sultana B. (Ghawdex)'!$M$23:$M$43)</f>
        <v>1</v>
      </c>
      <c r="E11" s="78">
        <f>SUMIF('Vella M. (Ghawdex)'!$D$19:$D$39,B11,'Vella M. (Ghawdex)'!$M$19:$M$39)</f>
        <v>1</v>
      </c>
      <c r="F11" s="78">
        <f>SUMIF('Mifsud J (Ghawdex)'!$D$23:$D$43,B11,'Mifsud J (Ghawdex)'!$M$23:$M$43)</f>
        <v>6</v>
      </c>
      <c r="G11" s="78">
        <f>SUMIF('Camilleri N. (Ghawdex)'!$D$23:$D$43,B11,'Camilleri N. (Ghawdex)'!$M$23:$M$43)</f>
        <v>0</v>
      </c>
      <c r="H11" s="78">
        <f>SUMIF('Demicoli J.(Ghawdex)'!$D$23:$D$43,B11,'Demicoli J.(Ghawdex)'!$M$23:$M$43)</f>
        <v>0</v>
      </c>
      <c r="I11" s="78">
        <f>SUMIF('Galea C (Ghawdex)'!$D$19:$D$39,B11,'Galea C (Ghawdex)'!$M$19:$M$39)</f>
        <v>0</v>
      </c>
      <c r="J11" s="78"/>
      <c r="K11" s="78"/>
      <c r="L11" s="78"/>
      <c r="M11" s="78"/>
      <c r="N11" s="78"/>
      <c r="O11" s="78"/>
      <c r="P11" s="79">
        <f t="shared" si="0"/>
        <v>9</v>
      </c>
      <c r="Q11" s="80">
        <f t="shared" si="1"/>
        <v>6.9767441860465115E-2</v>
      </c>
      <c r="R11" s="81"/>
      <c r="S11" s="82"/>
    </row>
    <row r="12" spans="1:20" ht="15.75" customHeight="1" x14ac:dyDescent="0.2">
      <c r="B12" s="83" t="s">
        <v>13</v>
      </c>
      <c r="C12" s="84">
        <f>SUMIF('Coppini P. (Ghawdex)'!$D$23:$D$43,B12,'Coppini P. (Ghawdex)'!$M$23:$M$43)</f>
        <v>0</v>
      </c>
      <c r="D12" s="84">
        <f>SUMIF('Sultana B. (Ghawdex)'!$D$23:$D$43,B12,'Sultana B. (Ghawdex)'!$M$23:$M$43)</f>
        <v>0</v>
      </c>
      <c r="E12" s="78">
        <f>SUMIF('Vella M. (Ghawdex)'!$D$19:$D$39,B12,'Vella M. (Ghawdex)'!$M$19:$M$39)</f>
        <v>0</v>
      </c>
      <c r="F12" s="84">
        <f>SUMIF('Mifsud J (Ghawdex)'!$D$23:$D$43,B12,'Mifsud J (Ghawdex)'!$M$23:$M$43)</f>
        <v>0</v>
      </c>
      <c r="G12" s="84">
        <f>SUMIF('Camilleri N. (Ghawdex)'!$D$23:$D$43,B12,'Camilleri N. (Ghawdex)'!$M$23:$M$43)</f>
        <v>0</v>
      </c>
      <c r="H12" s="84">
        <f>SUMIF('Demicoli J.(Ghawdex)'!$D$23:$D$43,B12,'Demicoli J.(Ghawdex)'!$M$23:$M$43)</f>
        <v>0</v>
      </c>
      <c r="I12" s="78">
        <f>SUMIF('Galea C (Ghawdex)'!$D$19:$D$39,B12,'Galea C (Ghawdex)'!$M$19:$M$39)</f>
        <v>0</v>
      </c>
      <c r="J12" s="84"/>
      <c r="K12" s="84"/>
      <c r="L12" s="84"/>
      <c r="M12" s="84"/>
      <c r="N12" s="84"/>
      <c r="O12" s="84"/>
      <c r="P12" s="85">
        <f t="shared" si="0"/>
        <v>0</v>
      </c>
      <c r="Q12" s="86">
        <f t="shared" si="1"/>
        <v>0</v>
      </c>
      <c r="R12" s="87">
        <f>SUM(P10:P12)</f>
        <v>13</v>
      </c>
      <c r="S12" s="88">
        <f>R12/$P$31</f>
        <v>0.10077519379844961</v>
      </c>
    </row>
    <row r="13" spans="1:20" ht="15.75" customHeight="1" x14ac:dyDescent="0.2">
      <c r="B13" s="71" t="s">
        <v>6</v>
      </c>
      <c r="C13" s="72">
        <f>SUMIF('Coppini P. (Ghawdex)'!$D$23:$D$43,B13,'Coppini P. (Ghawdex)'!$M$23:$M$43)</f>
        <v>0</v>
      </c>
      <c r="D13" s="72">
        <f>SUMIF('Sultana B. (Ghawdex)'!$D$23:$D$43,B13,'Sultana B. (Ghawdex)'!$M$23:$M$43)</f>
        <v>0</v>
      </c>
      <c r="E13" s="72">
        <f>SUMIF('Vella M. (Ghawdex)'!$D$19:$D$39,B13,'Vella M. (Ghawdex)'!$M$19:$M$39)</f>
        <v>0</v>
      </c>
      <c r="F13" s="72">
        <f>SUMIF('Mifsud J (Ghawdex)'!$D$23:$D$43,B13,'Mifsud J (Ghawdex)'!$M$23:$M$43)</f>
        <v>0</v>
      </c>
      <c r="G13" s="72">
        <f>SUMIF('Camilleri N. (Ghawdex)'!$D$23:$D$43,B13,'Camilleri N. (Ghawdex)'!$M$23:$M$43)</f>
        <v>0</v>
      </c>
      <c r="H13" s="72">
        <f>SUMIF('Demicoli J.(Ghawdex)'!$D$23:$D$43,B13,'Demicoli J.(Ghawdex)'!$M$23:$M$43)</f>
        <v>0</v>
      </c>
      <c r="I13" s="72">
        <f>SUMIF('Galea C (Ghawdex)'!$D$19:$D$39,B13,'Galea C (Ghawdex)'!$M$19:$M$39)</f>
        <v>0</v>
      </c>
      <c r="J13" s="72"/>
      <c r="K13" s="72"/>
      <c r="L13" s="72"/>
      <c r="M13" s="72"/>
      <c r="N13" s="72"/>
      <c r="O13" s="72"/>
      <c r="P13" s="73">
        <f t="shared" si="0"/>
        <v>0</v>
      </c>
      <c r="Q13" s="74">
        <f t="shared" si="1"/>
        <v>0</v>
      </c>
      <c r="R13" s="75"/>
      <c r="S13" s="76"/>
    </row>
    <row r="14" spans="1:20" ht="15.75" customHeight="1" x14ac:dyDescent="0.2">
      <c r="B14" s="77" t="s">
        <v>53</v>
      </c>
      <c r="C14" s="78">
        <f>SUMIF('Coppini P. (Ghawdex)'!$D$23:$D$43,B14,'Coppini P. (Ghawdex)'!$M$23:$M$43)</f>
        <v>0</v>
      </c>
      <c r="D14" s="78">
        <f>SUMIF('Sultana B. (Ghawdex)'!$D$23:$D$43,B14,'Sultana B. (Ghawdex)'!$M$23:$M$43)</f>
        <v>0</v>
      </c>
      <c r="E14" s="78">
        <f>SUMIF('Vella M. (Ghawdex)'!$D$19:$D$39,B14,'Vella M. (Ghawdex)'!$M$19:$M$39)</f>
        <v>0</v>
      </c>
      <c r="F14" s="78">
        <f>SUMIF('Mifsud J (Ghawdex)'!$D$23:$D$43,B14,'Mifsud J (Ghawdex)'!$M$23:$M$43)</f>
        <v>0</v>
      </c>
      <c r="G14" s="78">
        <f>SUMIF('Camilleri N. (Ghawdex)'!$D$23:$D$43,B14,'Camilleri N. (Ghawdex)'!$M$23:$M$43)</f>
        <v>0</v>
      </c>
      <c r="H14" s="78">
        <f>SUMIF('Demicoli J.(Ghawdex)'!$D$23:$D$43,B14,'Demicoli J.(Ghawdex)'!$M$23:$M$43)</f>
        <v>0</v>
      </c>
      <c r="I14" s="78">
        <f>SUMIF('Galea C (Ghawdex)'!$D$19:$D$39,B14,'Galea C (Ghawdex)'!$M$19:$M$39)</f>
        <v>0</v>
      </c>
      <c r="J14" s="78"/>
      <c r="K14" s="78"/>
      <c r="L14" s="78"/>
      <c r="M14" s="78"/>
      <c r="N14" s="78"/>
      <c r="O14" s="78"/>
      <c r="P14" s="79">
        <f t="shared" si="0"/>
        <v>0</v>
      </c>
      <c r="Q14" s="80">
        <f t="shared" si="1"/>
        <v>0</v>
      </c>
      <c r="R14" s="81"/>
      <c r="S14" s="82"/>
    </row>
    <row r="15" spans="1:20" ht="15.75" customHeight="1" x14ac:dyDescent="0.2">
      <c r="B15" s="83" t="s">
        <v>28</v>
      </c>
      <c r="C15" s="84">
        <f>SUMIF('Coppini P. (Ghawdex)'!$D$23:$D$43,B15,'Coppini P. (Ghawdex)'!$M$23:$M$43)</f>
        <v>0</v>
      </c>
      <c r="D15" s="84">
        <f>SUMIF('Sultana B. (Ghawdex)'!$D$23:$D$43,B15,'Sultana B. (Ghawdex)'!$M$23:$M$43)</f>
        <v>0</v>
      </c>
      <c r="E15" s="78">
        <f>SUMIF('Vella M. (Ghawdex)'!$D$19:$D$39,B15,'Vella M. (Ghawdex)'!$M$19:$M$39)</f>
        <v>0</v>
      </c>
      <c r="F15" s="84">
        <f>SUMIF('Mifsud J (Ghawdex)'!$D$23:$D$43,B15,'Mifsud J (Ghawdex)'!$M$23:$M$43)</f>
        <v>0</v>
      </c>
      <c r="G15" s="84">
        <f>SUMIF('Camilleri N. (Ghawdex)'!$D$23:$D$43,B15,'Camilleri N. (Ghawdex)'!$M$23:$M$43)</f>
        <v>0</v>
      </c>
      <c r="H15" s="84">
        <f>SUMIF('Demicoli J.(Ghawdex)'!$D$23:$D$43,B15,'Demicoli J.(Ghawdex)'!$M$23:$M$43)</f>
        <v>0</v>
      </c>
      <c r="I15" s="84">
        <f>SUMIF('Galea C (Ghawdex)'!$D$19:$D$39,B15,'Galea C (Ghawdex)'!$M$19:$M$39)</f>
        <v>0</v>
      </c>
      <c r="J15" s="84"/>
      <c r="K15" s="84"/>
      <c r="L15" s="84"/>
      <c r="M15" s="84"/>
      <c r="N15" s="84"/>
      <c r="O15" s="84"/>
      <c r="P15" s="85">
        <f t="shared" si="0"/>
        <v>0</v>
      </c>
      <c r="Q15" s="86">
        <f t="shared" si="1"/>
        <v>0</v>
      </c>
      <c r="R15" s="87">
        <f>SUM(P13:P15)</f>
        <v>0</v>
      </c>
      <c r="S15" s="88">
        <f>R15/$P$31</f>
        <v>0</v>
      </c>
    </row>
    <row r="16" spans="1:20" ht="15.75" customHeight="1" x14ac:dyDescent="0.2">
      <c r="B16" s="71" t="s">
        <v>7</v>
      </c>
      <c r="C16" s="72">
        <f>SUMIF('Coppini P. (Ghawdex)'!$D$23:$D$43,B16,'Coppini P. (Ghawdex)'!$M$23:$M$43)</f>
        <v>0</v>
      </c>
      <c r="D16" s="72">
        <f>SUMIF('Sultana B. (Ghawdex)'!$D$23:$D$43,B16,'Sultana B. (Ghawdex)'!$M$23:$M$43)</f>
        <v>0</v>
      </c>
      <c r="E16" s="72">
        <f>SUMIF('Vella M. (Ghawdex)'!$D$19:$D$39,B16,'Vella M. (Ghawdex)'!$M$19:$M$39)</f>
        <v>0</v>
      </c>
      <c r="F16" s="72">
        <f>SUMIF('Mifsud J (Ghawdex)'!$D$23:$D$43,B16,'Mifsud J (Ghawdex)'!$M$23:$M$43)</f>
        <v>0</v>
      </c>
      <c r="G16" s="72">
        <f>SUMIF('Camilleri N. (Ghawdex)'!$D$23:$D$43,B16,'Camilleri N. (Ghawdex)'!$M$23:$M$43)</f>
        <v>0</v>
      </c>
      <c r="H16" s="72">
        <f>SUMIF('Demicoli J.(Ghawdex)'!$D$23:$D$43,B16,'Demicoli J.(Ghawdex)'!$M$23:$M$43)</f>
        <v>0</v>
      </c>
      <c r="I16" s="72">
        <f>SUMIF('Galea C (Ghawdex)'!$D$19:$D$39,B16,'Galea C (Ghawdex)'!$M$19:$M$39)</f>
        <v>0</v>
      </c>
      <c r="J16" s="72"/>
      <c r="K16" s="72"/>
      <c r="L16" s="72"/>
      <c r="M16" s="72"/>
      <c r="N16" s="72"/>
      <c r="O16" s="72"/>
      <c r="P16" s="73">
        <f t="shared" si="0"/>
        <v>0</v>
      </c>
      <c r="Q16" s="74">
        <f t="shared" si="1"/>
        <v>0</v>
      </c>
      <c r="R16" s="75"/>
      <c r="S16" s="76"/>
    </row>
    <row r="17" spans="2:19" ht="15.75" customHeight="1" x14ac:dyDescent="0.2">
      <c r="B17" s="77" t="s">
        <v>29</v>
      </c>
      <c r="C17" s="78">
        <f>SUMIF('Coppini P. (Ghawdex)'!$D$23:$D$43,B17,'Coppini P. (Ghawdex)'!$M$23:$M$43)</f>
        <v>0</v>
      </c>
      <c r="D17" s="78">
        <f>SUMIF('Sultana B. (Ghawdex)'!$D$23:$D$43,B17,'Sultana B. (Ghawdex)'!$M$23:$M$43)</f>
        <v>0</v>
      </c>
      <c r="E17" s="78">
        <f>SUMIF('Vella M. (Ghawdex)'!$D$19:$D$39,B17,'Vella M. (Ghawdex)'!$M$19:$M$39)</f>
        <v>0</v>
      </c>
      <c r="F17" s="78">
        <f>SUMIF('Mifsud J (Ghawdex)'!$D$23:$D$43,B17,'Mifsud J (Ghawdex)'!$M$23:$M$43)</f>
        <v>0</v>
      </c>
      <c r="G17" s="78">
        <f>SUMIF('Camilleri N. (Ghawdex)'!$D$23:$D$43,B17,'Camilleri N. (Ghawdex)'!$M$23:$M$43)</f>
        <v>0</v>
      </c>
      <c r="H17" s="78">
        <f>SUMIF('Demicoli J.(Ghawdex)'!$D$23:$D$43,B17,'Demicoli J.(Ghawdex)'!$M$23:$M$43)</f>
        <v>0</v>
      </c>
      <c r="I17" s="78">
        <f>SUMIF('Galea C (Ghawdex)'!$D$19:$D$39,B17,'Galea C (Ghawdex)'!$M$19:$M$39)</f>
        <v>0</v>
      </c>
      <c r="J17" s="78"/>
      <c r="K17" s="78"/>
      <c r="L17" s="78"/>
      <c r="M17" s="78"/>
      <c r="N17" s="78"/>
      <c r="O17" s="78"/>
      <c r="P17" s="79">
        <f t="shared" si="0"/>
        <v>0</v>
      </c>
      <c r="Q17" s="80">
        <f t="shared" si="1"/>
        <v>0</v>
      </c>
      <c r="R17" s="81"/>
      <c r="S17" s="82"/>
    </row>
    <row r="18" spans="2:19" ht="15.75" customHeight="1" x14ac:dyDescent="0.2">
      <c r="B18" s="77" t="s">
        <v>30</v>
      </c>
      <c r="C18" s="78">
        <f>SUMIF('Coppini P. (Ghawdex)'!$D$23:$D$43,B18,'Coppini P. (Ghawdex)'!$M$23:$M$43)</f>
        <v>0</v>
      </c>
      <c r="D18" s="78">
        <f>SUMIF('Sultana B. (Ghawdex)'!$D$23:$D$43,B18,'Sultana B. (Ghawdex)'!$M$23:$M$43)</f>
        <v>0</v>
      </c>
      <c r="E18" s="78">
        <f>SUMIF('Vella M. (Ghawdex)'!$D$19:$D$39,B18,'Vella M. (Ghawdex)'!$M$19:$M$39)</f>
        <v>0</v>
      </c>
      <c r="F18" s="78">
        <f>SUMIF('Mifsud J (Ghawdex)'!$D$23:$D$43,B18,'Mifsud J (Ghawdex)'!$M$23:$M$43)</f>
        <v>0</v>
      </c>
      <c r="G18" s="78">
        <f>SUMIF('Camilleri N. (Ghawdex)'!$D$23:$D$43,B18,'Camilleri N. (Ghawdex)'!$M$23:$M$43)</f>
        <v>0</v>
      </c>
      <c r="H18" s="78">
        <f>SUMIF('Demicoli J.(Ghawdex)'!$D$23:$D$43,B18,'Demicoli J.(Ghawdex)'!$M$23:$M$43)</f>
        <v>0</v>
      </c>
      <c r="I18" s="78">
        <f>SUMIF('Galea C (Ghawdex)'!$D$19:$D$39,B18,'Galea C (Ghawdex)'!$M$19:$M$39)</f>
        <v>0</v>
      </c>
      <c r="J18" s="78"/>
      <c r="K18" s="78"/>
      <c r="L18" s="78"/>
      <c r="M18" s="78"/>
      <c r="N18" s="78"/>
      <c r="O18" s="78"/>
      <c r="P18" s="79">
        <f t="shared" si="0"/>
        <v>0</v>
      </c>
      <c r="Q18" s="80">
        <f t="shared" si="1"/>
        <v>0</v>
      </c>
      <c r="R18" s="81"/>
      <c r="S18" s="82"/>
    </row>
    <row r="19" spans="2:19" ht="15.75" customHeight="1" x14ac:dyDescent="0.2">
      <c r="B19" s="77" t="s">
        <v>31</v>
      </c>
      <c r="C19" s="78">
        <f>SUMIF('Coppini P. (Ghawdex)'!$D$23:$D$43,B19,'Coppini P. (Ghawdex)'!$M$23:$M$43)</f>
        <v>0</v>
      </c>
      <c r="D19" s="78">
        <f>SUMIF('Sultana B. (Ghawdex)'!$D$23:$D$43,B19,'Sultana B. (Ghawdex)'!$M$23:$M$43)</f>
        <v>0</v>
      </c>
      <c r="E19" s="78">
        <f>SUMIF('Vella M. (Ghawdex)'!$D$19:$D$39,B19,'Vella M. (Ghawdex)'!$M$19:$M$39)</f>
        <v>0</v>
      </c>
      <c r="F19" s="78">
        <f>SUMIF('Mifsud J (Ghawdex)'!$D$23:$D$43,B19,'Mifsud J (Ghawdex)'!$M$23:$M$43)</f>
        <v>0</v>
      </c>
      <c r="G19" s="78">
        <f>SUMIF('Camilleri N. (Ghawdex)'!$D$23:$D$43,B19,'Camilleri N. (Ghawdex)'!$M$23:$M$43)</f>
        <v>0</v>
      </c>
      <c r="H19" s="78">
        <f>SUMIF('Demicoli J.(Ghawdex)'!$D$23:$D$43,B19,'Demicoli J.(Ghawdex)'!$M$23:$M$43)</f>
        <v>0</v>
      </c>
      <c r="I19" s="78">
        <f>SUMIF('Galea C (Ghawdex)'!$D$19:$D$39,B19,'Galea C (Ghawdex)'!$M$19:$M$39)</f>
        <v>0</v>
      </c>
      <c r="J19" s="78"/>
      <c r="K19" s="78"/>
      <c r="L19" s="78"/>
      <c r="M19" s="78"/>
      <c r="N19" s="78"/>
      <c r="O19" s="78"/>
      <c r="P19" s="79">
        <f t="shared" si="0"/>
        <v>0</v>
      </c>
      <c r="Q19" s="80">
        <f t="shared" si="1"/>
        <v>0</v>
      </c>
      <c r="R19" s="81"/>
      <c r="S19" s="82"/>
    </row>
    <row r="20" spans="2:19" ht="15.75" customHeight="1" x14ac:dyDescent="0.2">
      <c r="B20" s="83" t="s">
        <v>32</v>
      </c>
      <c r="C20" s="84">
        <f>SUMIF('Coppini P. (Ghawdex)'!$D$23:$D$43,B20,'Coppini P. (Ghawdex)'!$M$23:$M$43)</f>
        <v>0</v>
      </c>
      <c r="D20" s="84">
        <f>SUMIF('Sultana B. (Ghawdex)'!$D$23:$D$43,B20,'Sultana B. (Ghawdex)'!$M$23:$M$43)</f>
        <v>0</v>
      </c>
      <c r="E20" s="78">
        <f>SUMIF('Vella M. (Ghawdex)'!$D$19:$D$39,B20,'Vella M. (Ghawdex)'!$M$19:$M$39)</f>
        <v>0</v>
      </c>
      <c r="F20" s="84">
        <f>SUMIF('Mifsud J (Ghawdex)'!$D$23:$D$43,B20,'Mifsud J (Ghawdex)'!$M$23:$M$43)</f>
        <v>0</v>
      </c>
      <c r="G20" s="84">
        <f>SUMIF('Camilleri N. (Ghawdex)'!$D$23:$D$43,B20,'Camilleri N. (Ghawdex)'!$M$23:$M$43)</f>
        <v>0</v>
      </c>
      <c r="H20" s="84">
        <f>SUMIF('Demicoli J.(Ghawdex)'!$D$23:$D$43,B20,'Demicoli J.(Ghawdex)'!$M$23:$M$43)</f>
        <v>0</v>
      </c>
      <c r="I20" s="78">
        <f>SUMIF('Galea C (Ghawdex)'!$D$19:$D$39,B20,'Galea C (Ghawdex)'!$M$19:$M$39)</f>
        <v>0</v>
      </c>
      <c r="J20" s="84"/>
      <c r="K20" s="84"/>
      <c r="L20" s="84"/>
      <c r="M20" s="84"/>
      <c r="N20" s="84"/>
      <c r="O20" s="84"/>
      <c r="P20" s="85">
        <f t="shared" si="0"/>
        <v>0</v>
      </c>
      <c r="Q20" s="86">
        <f t="shared" si="1"/>
        <v>0</v>
      </c>
      <c r="R20" s="87">
        <f>SUM(P16:P20)</f>
        <v>0</v>
      </c>
      <c r="S20" s="88">
        <f>R20/$P$31</f>
        <v>0</v>
      </c>
    </row>
    <row r="21" spans="2:19" ht="15.75" customHeight="1" x14ac:dyDescent="0.2">
      <c r="B21" s="71" t="s">
        <v>33</v>
      </c>
      <c r="C21" s="72">
        <f>SUMIF('Coppini P. (Ghawdex)'!$D$23:$D$43,B21,'Coppini P. (Ghawdex)'!$M$23:$M$43)</f>
        <v>0</v>
      </c>
      <c r="D21" s="72">
        <f>SUMIF('Sultana B. (Ghawdex)'!$D$23:$D$43,B21,'Sultana B. (Ghawdex)'!$M$23:$M$43)</f>
        <v>0</v>
      </c>
      <c r="E21" s="72">
        <f>SUMIF('Vella M. (Ghawdex)'!$D$19:$D$39,B21,'Vella M. (Ghawdex)'!$M$19:$M$39)</f>
        <v>0</v>
      </c>
      <c r="F21" s="72">
        <f>SUMIF('Mifsud J (Ghawdex)'!$D$23:$D$43,B21,'Mifsud J (Ghawdex)'!$M$23:$M$43)</f>
        <v>18</v>
      </c>
      <c r="G21" s="72">
        <f>SUMIF('Camilleri N. (Ghawdex)'!$D$23:$D$43,B21,'Camilleri N. (Ghawdex)'!$M$23:$M$43)</f>
        <v>0</v>
      </c>
      <c r="H21" s="72">
        <f>SUMIF('Demicoli J.(Ghawdex)'!$D$23:$D$43,B21,'Demicoli J.(Ghawdex)'!$M$23:$M$43)</f>
        <v>0</v>
      </c>
      <c r="I21" s="72">
        <f>SUMIF('Galea C (Ghawdex)'!$D$19:$D$39,B21,'Galea C (Ghawdex)'!$M$19:$M$39)</f>
        <v>0</v>
      </c>
      <c r="J21" s="72"/>
      <c r="K21" s="72"/>
      <c r="L21" s="72"/>
      <c r="M21" s="72"/>
      <c r="N21" s="72"/>
      <c r="O21" s="72"/>
      <c r="P21" s="73">
        <f t="shared" si="0"/>
        <v>18</v>
      </c>
      <c r="Q21" s="74">
        <f t="shared" si="1"/>
        <v>0.13953488372093023</v>
      </c>
      <c r="R21" s="75"/>
      <c r="S21" s="76"/>
    </row>
    <row r="22" spans="2:19" ht="15.75" customHeight="1" x14ac:dyDescent="0.2">
      <c r="B22" s="83" t="s">
        <v>34</v>
      </c>
      <c r="C22" s="84">
        <f>SUMIF('Coppini P. (Ghawdex)'!$D$23:$D$43,B22,'Coppini P. (Ghawdex)'!$M$23:$M$43)</f>
        <v>0</v>
      </c>
      <c r="D22" s="84">
        <f>SUMIF('Sultana B. (Ghawdex)'!$D$23:$D$43,B22,'Sultana B. (Ghawdex)'!$M$23:$M$43)</f>
        <v>0</v>
      </c>
      <c r="E22" s="84">
        <f>SUMIF('Vella M. (Ghawdex)'!$D$19:$D$39,B22,'Vella M. (Ghawdex)'!$M$19:$M$39)</f>
        <v>0</v>
      </c>
      <c r="F22" s="84">
        <f>SUMIF('Mifsud J (Ghawdex)'!$D$23:$D$43,B22,'Mifsud J (Ghawdex)'!$M$23:$M$43)</f>
        <v>0</v>
      </c>
      <c r="G22" s="84">
        <f>SUMIF('Camilleri N. (Ghawdex)'!$D$23:$D$43,B22,'Camilleri N. (Ghawdex)'!$M$23:$M$43)</f>
        <v>0</v>
      </c>
      <c r="H22" s="84">
        <f>SUMIF('Demicoli J.(Ghawdex)'!$D$23:$D$43,B22,'Demicoli J.(Ghawdex)'!$M$23:$M$43)</f>
        <v>0</v>
      </c>
      <c r="I22" s="84">
        <f>SUMIF('Galea C (Ghawdex)'!$D$19:$D$39,B22,'Galea C (Ghawdex)'!$M$19:$M$39)</f>
        <v>0</v>
      </c>
      <c r="J22" s="84"/>
      <c r="K22" s="84"/>
      <c r="L22" s="84"/>
      <c r="M22" s="84"/>
      <c r="N22" s="84"/>
      <c r="O22" s="84"/>
      <c r="P22" s="85">
        <f t="shared" si="0"/>
        <v>0</v>
      </c>
      <c r="Q22" s="86">
        <f t="shared" si="1"/>
        <v>0</v>
      </c>
      <c r="R22" s="87">
        <f>SUM(P21:P22)</f>
        <v>18</v>
      </c>
      <c r="S22" s="88">
        <f t="shared" ref="S22:S30" si="2">R22/$P$31</f>
        <v>0.13953488372093023</v>
      </c>
    </row>
    <row r="23" spans="2:19" ht="15.75" customHeight="1" x14ac:dyDescent="0.2">
      <c r="B23" s="71" t="s">
        <v>14</v>
      </c>
      <c r="C23" s="72">
        <f>SUMIF('Coppini P. (Ghawdex)'!$D$23:$D$43,B23,'Coppini P. (Ghawdex)'!$M$23:$M$43)</f>
        <v>0</v>
      </c>
      <c r="D23" s="72">
        <f>SUMIF('Sultana B. (Ghawdex)'!$D$23:$D$43,B23,'Sultana B. (Ghawdex)'!$M$23:$M$43)</f>
        <v>0</v>
      </c>
      <c r="E23" s="78">
        <f>SUMIF('Vella M. (Ghawdex)'!$D$19:$D$39,B23,'Vella M. (Ghawdex)'!$M$19:$M$39)</f>
        <v>0</v>
      </c>
      <c r="F23" s="72">
        <f>SUMIF('Mifsud J (Ghawdex)'!$D$23:$D$43,B23,'Mifsud J (Ghawdex)'!$M$23:$M$43)</f>
        <v>97</v>
      </c>
      <c r="G23" s="72">
        <f>SUMIF('Camilleri N. (Ghawdex)'!$D$23:$D$43,B23,'Camilleri N. (Ghawdex)'!$M$23:$M$43)</f>
        <v>0</v>
      </c>
      <c r="H23" s="72">
        <f>SUMIF('Demicoli J.(Ghawdex)'!$D$23:$D$43,B23,'Demicoli J.(Ghawdex)'!$M$23:$M$43)</f>
        <v>0</v>
      </c>
      <c r="I23" s="72">
        <f>SUMIF('Galea C (Ghawdex)'!$D$19:$D$39,B23,'Galea C (Ghawdex)'!$M$19:$M$39)</f>
        <v>0</v>
      </c>
      <c r="J23" s="72"/>
      <c r="K23" s="72"/>
      <c r="L23" s="72"/>
      <c r="M23" s="72"/>
      <c r="N23" s="72"/>
      <c r="O23" s="72"/>
      <c r="P23" s="73">
        <f t="shared" si="0"/>
        <v>97</v>
      </c>
      <c r="Q23" s="89">
        <f t="shared" si="1"/>
        <v>0.75193798449612403</v>
      </c>
      <c r="R23" s="90">
        <f t="shared" ref="R23:R30" si="3">SUM(P23)</f>
        <v>97</v>
      </c>
      <c r="S23" s="91">
        <f t="shared" si="2"/>
        <v>0.75193798449612403</v>
      </c>
    </row>
    <row r="24" spans="2:19" ht="15.75" customHeight="1" x14ac:dyDescent="0.2">
      <c r="B24" s="71" t="s">
        <v>50</v>
      </c>
      <c r="C24" s="72">
        <f>SUMIF('Coppini P. (Ghawdex)'!$D$23:$D$43,B24,'Coppini P. (Ghawdex)'!$M$23:$M$43)</f>
        <v>0</v>
      </c>
      <c r="D24" s="72">
        <f>SUMIF('Sultana B. (Ghawdex)'!$D$23:$D$43,B24,'Sultana B. (Ghawdex)'!$M$23:$M$43)</f>
        <v>0</v>
      </c>
      <c r="E24" s="72">
        <f>SUMIF('Vella M. (Ghawdex)'!$D$19:$D$39,B24,'Vella M. (Ghawdex)'!$M$19:$M$39)</f>
        <v>0</v>
      </c>
      <c r="F24" s="72">
        <f>SUMIF('Mifsud J (Ghawdex)'!$D$23:$D$43,B24,'Mifsud J (Ghawdex)'!$M$23:$M$43)</f>
        <v>0</v>
      </c>
      <c r="G24" s="72">
        <f>SUMIF('Camilleri N. (Ghawdex)'!$D$23:$D$43,B24,'Camilleri N. (Ghawdex)'!$M$23:$M$43)</f>
        <v>0</v>
      </c>
      <c r="H24" s="72">
        <f>SUMIF('Demicoli J.(Ghawdex)'!$D$23:$D$43,B24,'Demicoli J.(Ghawdex)'!$M$23:$M$43)</f>
        <v>0</v>
      </c>
      <c r="I24" s="72">
        <f>SUMIF('Galea C (Ghawdex)'!$D$19:$D$39,B24,'Galea C (Ghawdex)'!$M$19:$M$39)</f>
        <v>0</v>
      </c>
      <c r="J24" s="72"/>
      <c r="K24" s="72"/>
      <c r="L24" s="72"/>
      <c r="M24" s="72"/>
      <c r="N24" s="72"/>
      <c r="O24" s="72"/>
      <c r="P24" s="73">
        <f t="shared" si="0"/>
        <v>0</v>
      </c>
      <c r="Q24" s="89">
        <f t="shared" si="1"/>
        <v>0</v>
      </c>
      <c r="R24" s="90">
        <f t="shared" si="3"/>
        <v>0</v>
      </c>
      <c r="S24" s="91">
        <f t="shared" si="2"/>
        <v>0</v>
      </c>
    </row>
    <row r="25" spans="2:19" ht="15.75" customHeight="1" x14ac:dyDescent="0.2">
      <c r="B25" s="71" t="s">
        <v>51</v>
      </c>
      <c r="C25" s="72">
        <f>SUMIF('Coppini P. (Ghawdex)'!$D$23:$D$43,B25,'Coppini P. (Ghawdex)'!$M$23:$M$43)</f>
        <v>0</v>
      </c>
      <c r="D25" s="72">
        <f>SUMIF('Sultana B. (Ghawdex)'!$D$23:$D$43,B25,'Sultana B. (Ghawdex)'!$M$23:$M$43)</f>
        <v>0</v>
      </c>
      <c r="E25" s="72">
        <f>SUMIF('Vella M. (Ghawdex)'!$D$19:$D$39,B25,'Vella M. (Ghawdex)'!$M$19:$M$39)</f>
        <v>0</v>
      </c>
      <c r="F25" s="72">
        <f>SUMIF('Mifsud J (Ghawdex)'!$D$23:$D$43,B25,'Mifsud J (Ghawdex)'!$M$23:$M$43)</f>
        <v>0</v>
      </c>
      <c r="G25" s="72">
        <f>SUMIF('Camilleri N. (Ghawdex)'!$D$23:$D$43,B25,'Camilleri N. (Ghawdex)'!$M$23:$M$43)</f>
        <v>0</v>
      </c>
      <c r="H25" s="72">
        <f>SUMIF('Demicoli J.(Ghawdex)'!$D$23:$D$43,B25,'Demicoli J.(Ghawdex)'!$M$23:$M$43)</f>
        <v>0</v>
      </c>
      <c r="I25" s="72">
        <f>SUMIF('Galea C (Ghawdex)'!$D$19:$D$39,B25,'Galea C (Ghawdex)'!$M$19:$M$39)</f>
        <v>0</v>
      </c>
      <c r="J25" s="72"/>
      <c r="K25" s="72"/>
      <c r="L25" s="72"/>
      <c r="M25" s="72"/>
      <c r="N25" s="72"/>
      <c r="O25" s="72"/>
      <c r="P25" s="73">
        <f t="shared" si="0"/>
        <v>0</v>
      </c>
      <c r="Q25" s="89">
        <f t="shared" si="1"/>
        <v>0</v>
      </c>
      <c r="R25" s="90">
        <f t="shared" si="3"/>
        <v>0</v>
      </c>
      <c r="S25" s="91">
        <f t="shared" si="2"/>
        <v>0</v>
      </c>
    </row>
    <row r="26" spans="2:19" ht="15.75" customHeight="1" x14ac:dyDescent="0.2">
      <c r="B26" s="71" t="s">
        <v>52</v>
      </c>
      <c r="C26" s="72">
        <f>SUMIF('Coppini P. (Ghawdex)'!$D$23:$D$43,B26,'Coppini P. (Ghawdex)'!$M$23:$M$43)</f>
        <v>0</v>
      </c>
      <c r="D26" s="72">
        <f>SUMIF('Sultana B. (Ghawdex)'!$D$23:$D$43,B26,'Sultana B. (Ghawdex)'!$M$23:$M$43)</f>
        <v>0</v>
      </c>
      <c r="E26" s="72">
        <f>SUMIF('Vella M. (Ghawdex)'!$D$19:$D$39,B26,'Vella M. (Ghawdex)'!$M$19:$M$39)</f>
        <v>0</v>
      </c>
      <c r="F26" s="72">
        <f>SUMIF('Mifsud J (Ghawdex)'!$D$23:$D$43,B26,'Mifsud J (Ghawdex)'!$M$23:$M$43)</f>
        <v>0</v>
      </c>
      <c r="G26" s="72">
        <f>SUMIF('Camilleri N. (Ghawdex)'!$D$23:$D$43,B26,'Camilleri N. (Ghawdex)'!$M$23:$M$43)</f>
        <v>0</v>
      </c>
      <c r="H26" s="72">
        <f>SUMIF('Demicoli J.(Ghawdex)'!$D$23:$D$43,B26,'Demicoli J.(Ghawdex)'!$M$23:$M$43)</f>
        <v>0</v>
      </c>
      <c r="I26" s="72">
        <f>SUMIF('Galea C (Ghawdex)'!$D$19:$D$39,B26,'Galea C (Ghawdex)'!$M$19:$M$39)</f>
        <v>0</v>
      </c>
      <c r="J26" s="72"/>
      <c r="K26" s="72"/>
      <c r="L26" s="72"/>
      <c r="M26" s="72"/>
      <c r="N26" s="72"/>
      <c r="O26" s="72"/>
      <c r="P26" s="73">
        <f t="shared" si="0"/>
        <v>0</v>
      </c>
      <c r="Q26" s="89">
        <f t="shared" si="1"/>
        <v>0</v>
      </c>
      <c r="R26" s="90">
        <f t="shared" si="3"/>
        <v>0</v>
      </c>
      <c r="S26" s="91">
        <f t="shared" si="2"/>
        <v>0</v>
      </c>
    </row>
    <row r="27" spans="2:19" ht="15.75" customHeight="1" x14ac:dyDescent="0.2">
      <c r="B27" s="103" t="s">
        <v>103</v>
      </c>
      <c r="C27" s="72">
        <f>SUMIF('Coppini P. (Ghawdex)'!$D$23:$D$43,B27,'Coppini P. (Ghawdex)'!$M$23:$M$43)</f>
        <v>0</v>
      </c>
      <c r="D27" s="72">
        <f>SUMIF('Sultana B. (Ghawdex)'!$D$23:$D$43,B27,'Sultana B. (Ghawdex)'!$M$23:$M$43)</f>
        <v>0</v>
      </c>
      <c r="E27" s="72">
        <f>SUMIF('Vella M. (Ghawdex)'!$D$19:$D$39,B27,'Vella M. (Ghawdex)'!$M$19:$M$39)</f>
        <v>0</v>
      </c>
      <c r="F27" s="72">
        <f>SUMIF('Mifsud J (Ghawdex)'!$D$23:$D$43,B27,'Mifsud J (Ghawdex)'!$M$23:$M$43)</f>
        <v>0</v>
      </c>
      <c r="G27" s="72">
        <f>SUMIF('Camilleri N. (Ghawdex)'!$D$23:$D$43,B27,'Camilleri N. (Ghawdex)'!$M$23:$M$43)</f>
        <v>0</v>
      </c>
      <c r="H27" s="72">
        <f>SUMIF('Demicoli J.(Ghawdex)'!$D$23:$D$43,B27,'Demicoli J.(Ghawdex)'!$M$23:$M$43)</f>
        <v>0</v>
      </c>
      <c r="I27" s="72">
        <f>SUMIF('Galea C (Ghawdex)'!$D$19:$D$39,B27,'Galea C (Ghawdex)'!$M$19:$M$39)</f>
        <v>0</v>
      </c>
      <c r="J27" s="72"/>
      <c r="K27" s="72"/>
      <c r="L27" s="72"/>
      <c r="M27" s="72"/>
      <c r="N27" s="72"/>
      <c r="O27" s="72"/>
      <c r="P27" s="73">
        <f t="shared" si="0"/>
        <v>0</v>
      </c>
      <c r="Q27" s="89">
        <f>P27/$P$31</f>
        <v>0</v>
      </c>
      <c r="R27" s="90">
        <f t="shared" si="3"/>
        <v>0</v>
      </c>
      <c r="S27" s="91">
        <f t="shared" si="2"/>
        <v>0</v>
      </c>
    </row>
    <row r="28" spans="2:19" ht="15.75" customHeight="1" x14ac:dyDescent="0.2">
      <c r="B28" s="103" t="s">
        <v>104</v>
      </c>
      <c r="C28" s="72">
        <f>SUMIF('Coppini P. (Ghawdex)'!$D$23:$D$43,B28,'Coppini P. (Ghawdex)'!$M$23:$M$43)</f>
        <v>0</v>
      </c>
      <c r="D28" s="72">
        <f>SUMIF('Sultana B. (Ghawdex)'!$D$23:$D$43,B28,'Sultana B. (Ghawdex)'!$M$23:$M$43)</f>
        <v>0</v>
      </c>
      <c r="E28" s="72">
        <f>SUMIF('Vella M. (Ghawdex)'!$D$19:$D$39,B28,'Vella M. (Ghawdex)'!$M$19:$M$39)</f>
        <v>0</v>
      </c>
      <c r="F28" s="72">
        <f>SUMIF('Mifsud J (Ghawdex)'!$D$23:$D$43,B28,'Mifsud J (Ghawdex)'!$M$23:$M$43)</f>
        <v>0</v>
      </c>
      <c r="G28" s="72">
        <f>SUMIF('Camilleri N. (Ghawdex)'!$D$23:$D$43,B28,'Camilleri N. (Ghawdex)'!$M$23:$M$43)</f>
        <v>0</v>
      </c>
      <c r="H28" s="72">
        <f>SUMIF('Demicoli J.(Ghawdex)'!$D$23:$D$43,B28,'Demicoli J.(Ghawdex)'!$M$23:$M$43)</f>
        <v>0</v>
      </c>
      <c r="I28" s="72">
        <f>SUMIF('Galea C (Ghawdex)'!$D$19:$D$39,B28,'Galea C (Ghawdex)'!$M$19:$M$39)</f>
        <v>0</v>
      </c>
      <c r="J28" s="72"/>
      <c r="K28" s="72"/>
      <c r="L28" s="72"/>
      <c r="M28" s="72"/>
      <c r="N28" s="72"/>
      <c r="O28" s="72"/>
      <c r="P28" s="73">
        <f t="shared" si="0"/>
        <v>0</v>
      </c>
      <c r="Q28" s="89">
        <f>P28/$P$31</f>
        <v>0</v>
      </c>
      <c r="R28" s="90">
        <f t="shared" si="3"/>
        <v>0</v>
      </c>
      <c r="S28" s="91">
        <f t="shared" si="2"/>
        <v>0</v>
      </c>
    </row>
    <row r="29" spans="2:19" ht="15.75" customHeight="1" x14ac:dyDescent="0.2">
      <c r="B29" s="103" t="s">
        <v>105</v>
      </c>
      <c r="C29" s="72">
        <f>SUMIF('Coppini P. (Ghawdex)'!$D$23:$D$43,B29,'Coppini P. (Ghawdex)'!$M$23:$M$43)</f>
        <v>0</v>
      </c>
      <c r="D29" s="72">
        <f>SUMIF('Sultana B. (Ghawdex)'!$D$23:$D$43,B29,'Sultana B. (Ghawdex)'!$M$23:$M$43)</f>
        <v>0</v>
      </c>
      <c r="E29" s="72">
        <f>SUMIF('Vella M. (Ghawdex)'!$D$19:$D$39,B29,'Vella M. (Ghawdex)'!$M$19:$M$39)</f>
        <v>0</v>
      </c>
      <c r="F29" s="72">
        <f>SUMIF('Mifsud J (Ghawdex)'!$D$23:$D$43,B29,'Mifsud J (Ghawdex)'!$M$23:$M$43)</f>
        <v>0</v>
      </c>
      <c r="G29" s="72">
        <f>SUMIF('Camilleri N. (Ghawdex)'!$D$23:$D$43,B29,'Camilleri N. (Ghawdex)'!$M$23:$M$43)</f>
        <v>0</v>
      </c>
      <c r="H29" s="72">
        <f>SUMIF('Demicoli J.(Ghawdex)'!$D$23:$D$43,B29,'Demicoli J.(Ghawdex)'!$M$23:$M$43)</f>
        <v>0</v>
      </c>
      <c r="I29" s="72">
        <f>SUMIF('Galea C (Ghawdex)'!$D$19:$D$39,B29,'Galea C (Ghawdex)'!$M$19:$M$39)</f>
        <v>0</v>
      </c>
      <c r="J29" s="72"/>
      <c r="K29" s="72"/>
      <c r="L29" s="72"/>
      <c r="M29" s="72"/>
      <c r="N29" s="72"/>
      <c r="O29" s="72"/>
      <c r="P29" s="73">
        <f t="shared" si="0"/>
        <v>0</v>
      </c>
      <c r="Q29" s="89">
        <f>P29/$P$31</f>
        <v>0</v>
      </c>
      <c r="R29" s="90">
        <f t="shared" si="3"/>
        <v>0</v>
      </c>
      <c r="S29" s="91">
        <f t="shared" si="2"/>
        <v>0</v>
      </c>
    </row>
    <row r="30" spans="2:19" ht="15.75" customHeight="1" thickBot="1" x14ac:dyDescent="0.25">
      <c r="B30" s="104" t="s">
        <v>106</v>
      </c>
      <c r="C30" s="72">
        <f>SUMIF('Coppini P. (Ghawdex)'!$D$23:$D$43,B30,'Coppini P. (Ghawdex)'!$M$23:$M$43)</f>
        <v>0</v>
      </c>
      <c r="D30" s="72">
        <f>SUMIF('Sultana B. (Ghawdex)'!$D$23:$D$43,B30,'Sultana B. (Ghawdex)'!$M$23:$M$43)</f>
        <v>0</v>
      </c>
      <c r="E30" s="72">
        <f>SUMIF('Vella M. (Ghawdex)'!$D$19:$D$39,B30,'Vella M. (Ghawdex)'!$M$19:$M$39)</f>
        <v>0</v>
      </c>
      <c r="F30" s="72">
        <f>SUMIF('Mifsud J (Ghawdex)'!$D$23:$D$43,B30,'Mifsud J (Ghawdex)'!$M$23:$M$43)</f>
        <v>1</v>
      </c>
      <c r="G30" s="72">
        <f>SUMIF('Camilleri N. (Ghawdex)'!$D$23:$D$43,B30,'Camilleri N. (Ghawdex)'!$M$23:$M$43)</f>
        <v>0</v>
      </c>
      <c r="H30" s="72">
        <f>SUMIF('Demicoli J.(Ghawdex)'!$D$23:$D$43,B30,'Demicoli J.(Ghawdex)'!$M$23:$M$43)</f>
        <v>0</v>
      </c>
      <c r="I30" s="72">
        <f>SUMIF('Galea C (Ghawdex)'!$D$19:$D$39,B30,'Galea C (Ghawdex)'!$M$19:$M$39)</f>
        <v>0</v>
      </c>
      <c r="J30" s="72"/>
      <c r="K30" s="72"/>
      <c r="L30" s="72"/>
      <c r="M30" s="72"/>
      <c r="N30" s="72"/>
      <c r="O30" s="72"/>
      <c r="P30" s="73">
        <f t="shared" si="0"/>
        <v>1</v>
      </c>
      <c r="Q30" s="89">
        <f>P30/$P$31</f>
        <v>7.7519379844961239E-3</v>
      </c>
      <c r="R30" s="90">
        <f t="shared" si="3"/>
        <v>1</v>
      </c>
      <c r="S30" s="91">
        <f t="shared" si="2"/>
        <v>7.7519379844961239E-3</v>
      </c>
    </row>
    <row r="31" spans="2:19" ht="13.5" customHeight="1" thickBot="1" x14ac:dyDescent="0.25">
      <c r="B31" s="92" t="s">
        <v>15</v>
      </c>
      <c r="C31" s="93">
        <f t="shared" ref="C31:H31" si="4">SUM(C10:C30)</f>
        <v>1</v>
      </c>
      <c r="D31" s="93">
        <f t="shared" si="4"/>
        <v>1</v>
      </c>
      <c r="E31" s="93">
        <f t="shared" si="4"/>
        <v>1</v>
      </c>
      <c r="F31" s="93">
        <f t="shared" si="4"/>
        <v>125</v>
      </c>
      <c r="G31" s="93">
        <f t="shared" si="4"/>
        <v>0</v>
      </c>
      <c r="H31" s="93">
        <f t="shared" si="4"/>
        <v>0</v>
      </c>
      <c r="I31" s="93">
        <f t="shared" ref="I31:O31" si="5">SUM(I10:I26)</f>
        <v>1</v>
      </c>
      <c r="J31" s="93">
        <f t="shared" si="5"/>
        <v>0</v>
      </c>
      <c r="K31" s="93">
        <f t="shared" si="5"/>
        <v>0</v>
      </c>
      <c r="L31" s="93">
        <f t="shared" si="5"/>
        <v>0</v>
      </c>
      <c r="M31" s="93">
        <f t="shared" si="5"/>
        <v>0</v>
      </c>
      <c r="N31" s="93">
        <f t="shared" si="5"/>
        <v>0</v>
      </c>
      <c r="O31" s="93">
        <f t="shared" si="5"/>
        <v>0</v>
      </c>
      <c r="P31" s="94">
        <f>SUM(P10:P30)</f>
        <v>129</v>
      </c>
      <c r="Q31" s="9"/>
      <c r="R31" s="8"/>
      <c r="S31" s="10"/>
    </row>
    <row r="32" spans="2:19" ht="13.5" customHeight="1" thickBot="1" x14ac:dyDescent="0.25">
      <c r="C32" s="105">
        <f>C31/P31</f>
        <v>7.7519379844961239E-3</v>
      </c>
      <c r="D32" s="106">
        <f>D31/P31</f>
        <v>7.7519379844961239E-3</v>
      </c>
      <c r="E32" s="106">
        <f>E31/P31</f>
        <v>7.7519379844961239E-3</v>
      </c>
      <c r="F32" s="106">
        <f>F31/P31</f>
        <v>0.96899224806201545</v>
      </c>
      <c r="G32" s="106">
        <f>G31/P31</f>
        <v>0</v>
      </c>
      <c r="H32" s="106">
        <f>H31/P31</f>
        <v>0</v>
      </c>
      <c r="I32" s="106">
        <f>I31/P31</f>
        <v>7.7519379844961239E-3</v>
      </c>
      <c r="J32" s="95">
        <f>J31/P31</f>
        <v>0</v>
      </c>
      <c r="K32" s="95">
        <f>K31/P31</f>
        <v>0</v>
      </c>
      <c r="L32" s="95">
        <f>L31/P31</f>
        <v>0</v>
      </c>
      <c r="M32" s="95">
        <f>M31/P31</f>
        <v>0</v>
      </c>
      <c r="N32" s="95">
        <f>N31/P31</f>
        <v>0</v>
      </c>
      <c r="O32" s="96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A6" sqref="A6:T6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7" t="s">
        <v>47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</row>
    <row r="4" spans="1:20" ht="12.95" customHeight="1" x14ac:dyDescent="0.2">
      <c r="A4" s="179" t="s">
        <v>46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</row>
    <row r="5" spans="1:20" s="47" customFormat="1" ht="15" customHeight="1" x14ac:dyDescent="0.2">
      <c r="A5" s="180" t="s">
        <v>48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20" ht="15" customHeight="1" x14ac:dyDescent="0.2">
      <c r="A6" s="181" t="str">
        <f>CONCATENATE(Kriminal!G6, " ", Kriminal!H6)</f>
        <v>Statistika għal Novembru 2019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65" t="s">
        <v>137</v>
      </c>
      <c r="C9" s="66" t="s">
        <v>138</v>
      </c>
      <c r="D9" s="66" t="s">
        <v>141</v>
      </c>
      <c r="E9" s="66" t="s">
        <v>139</v>
      </c>
      <c r="F9" s="141" t="s">
        <v>144</v>
      </c>
      <c r="G9" s="66" t="s">
        <v>140</v>
      </c>
      <c r="H9" s="66" t="s">
        <v>148</v>
      </c>
      <c r="I9" s="66"/>
      <c r="J9" s="66"/>
      <c r="K9" s="66"/>
      <c r="L9" s="66"/>
      <c r="M9" s="66"/>
      <c r="N9" s="66"/>
      <c r="O9" s="67" t="s">
        <v>15</v>
      </c>
      <c r="P9" s="68" t="s">
        <v>16</v>
      </c>
      <c r="Q9" s="69" t="s">
        <v>17</v>
      </c>
      <c r="R9" s="70" t="s">
        <v>18</v>
      </c>
    </row>
    <row r="10" spans="1:20" ht="15.75" customHeight="1" x14ac:dyDescent="0.2">
      <c r="A10" s="71" t="s">
        <v>26</v>
      </c>
      <c r="B10" s="72">
        <f>SUMIF('Coppini P. (Ghawdex)'!$D$23:$D$43,A10,'Coppini P. (Ghawdex)'!$S$23:$S$43)</f>
        <v>0</v>
      </c>
      <c r="C10" s="72">
        <f>SUMIF('Sultana B. (Ghawdex)'!$D$23:$D$43,A10,'Sultana B. (Ghawdex)'!$S$23:$S$43)</f>
        <v>1</v>
      </c>
      <c r="D10" s="72">
        <f>SUMIF('Mifsud J (Ghawdex)'!$D$23:$D$43,A10,'Mifsud J (Ghawdex)'!$S$23:$S$43)</f>
        <v>22</v>
      </c>
      <c r="E10" s="72">
        <f>SUMIF('Camilleri N. (Ghawdex)'!$D$23:$D$43,A10,'Camilleri N. (Ghawdex)'!$S$23:$S$43)</f>
        <v>0</v>
      </c>
      <c r="F10" s="72">
        <f>SUMIF('Vella M. (Ghawdex)'!$D$19:$D$39,A10,'Vella M. (Ghawdex)'!$S$19:$S$39)</f>
        <v>0</v>
      </c>
      <c r="G10" s="72">
        <f>SUMIF('Demicoli J.(Ghawdex)'!$D$23:$D$43,A10,'Demicoli J.(Ghawdex)'!$S$23:$S$43)</f>
        <v>0</v>
      </c>
      <c r="H10" s="72">
        <f>SUMIF('Galea C (Ghawdex)'!$D$19:$D$39,A10,'Galea C (Ghawdex)'!$S$19:$S$39)</f>
        <v>1</v>
      </c>
      <c r="I10" s="72"/>
      <c r="J10" s="72"/>
      <c r="K10" s="72"/>
      <c r="L10" s="72"/>
      <c r="M10" s="72"/>
      <c r="N10" s="72"/>
      <c r="O10" s="73">
        <f t="shared" ref="O10:O30" si="0">SUM(B10:N10)</f>
        <v>24</v>
      </c>
      <c r="P10" s="74">
        <f t="shared" ref="P10:P25" si="1">O10/$O$31</f>
        <v>5.0955414012738856E-2</v>
      </c>
      <c r="Q10" s="75"/>
      <c r="R10" s="76"/>
    </row>
    <row r="11" spans="1:20" ht="15.75" customHeight="1" x14ac:dyDescent="0.2">
      <c r="A11" s="77" t="s">
        <v>27</v>
      </c>
      <c r="B11" s="78">
        <f>SUMIF('Coppini P. (Ghawdex)'!$D$23:$D$43,A11,'Coppini P. (Ghawdex)'!$S$23:$S$43)</f>
        <v>10</v>
      </c>
      <c r="C11" s="78">
        <f>SUMIF('Sultana B. (Ghawdex)'!$D$23:$D$43,A11,'Sultana B. (Ghawdex)'!$S$23:$S$43)</f>
        <v>1</v>
      </c>
      <c r="D11" s="78">
        <f>SUMIF('Mifsud J (Ghawdex)'!$D$23:$D$43,A11,'Mifsud J (Ghawdex)'!$S$23:$S$43)</f>
        <v>41</v>
      </c>
      <c r="E11" s="78">
        <f>SUMIF('Camilleri N. (Ghawdex)'!$D$23:$D$43,A11,'Camilleri N. (Ghawdex)'!$S$23:$S$43)</f>
        <v>1</v>
      </c>
      <c r="F11" s="78">
        <f>SUMIF('Vella M. (Ghawdex)'!$D$19:$D$39,A11,'Vella M. (Ghawdex)'!$S$19:$S$39)</f>
        <v>12</v>
      </c>
      <c r="G11" s="78">
        <f>SUMIF('Demicoli J.(Ghawdex)'!$D$23:$D$43,A11,'Demicoli J.(Ghawdex)'!$S$23:$S$43)</f>
        <v>0</v>
      </c>
      <c r="H11" s="78">
        <f>SUMIF('Galea C (Ghawdex)'!$D$19:$D$39,A11,'Galea C (Ghawdex)'!$S$19:$S$39)</f>
        <v>0</v>
      </c>
      <c r="I11" s="78"/>
      <c r="J11" s="78"/>
      <c r="K11" s="78"/>
      <c r="L11" s="78"/>
      <c r="M11" s="78"/>
      <c r="N11" s="78"/>
      <c r="O11" s="79">
        <f t="shared" si="0"/>
        <v>65</v>
      </c>
      <c r="P11" s="80">
        <f t="shared" si="1"/>
        <v>0.13800424628450106</v>
      </c>
      <c r="Q11" s="81"/>
      <c r="R11" s="82"/>
    </row>
    <row r="12" spans="1:20" ht="15.75" customHeight="1" x14ac:dyDescent="0.2">
      <c r="A12" s="83" t="s">
        <v>13</v>
      </c>
      <c r="B12" s="84">
        <f>SUMIF('Coppini P. (Ghawdex)'!$D$23:$D$43,A12,'Coppini P. (Ghawdex)'!$S$23:$S$43)</f>
        <v>0</v>
      </c>
      <c r="C12" s="84">
        <f>SUMIF('Sultana B. (Ghawdex)'!$D$23:$D$43,A12,'Sultana B. (Ghawdex)'!$S$23:$S$43)</f>
        <v>24</v>
      </c>
      <c r="D12" s="84">
        <f>SUMIF('Mifsud J (Ghawdex)'!$D$23:$D$43,A12,'Mifsud J (Ghawdex)'!$S$23:$S$43)</f>
        <v>0</v>
      </c>
      <c r="E12" s="84">
        <f>SUMIF('Camilleri N. (Ghawdex)'!$D$23:$D$43,A12,'Camilleri N. (Ghawdex)'!$S$23:$S$43)</f>
        <v>0</v>
      </c>
      <c r="F12" s="78">
        <f>SUMIF('Vella M. (Ghawdex)'!$D$19:$D$39,A12,'Vella M. (Ghawdex)'!$S$19:$S$39)</f>
        <v>127</v>
      </c>
      <c r="G12" s="84">
        <f>SUMIF('Demicoli J.(Ghawdex)'!$D$23:$D$43,A12,'Demicoli J.(Ghawdex)'!$S$23:$S$43)</f>
        <v>79</v>
      </c>
      <c r="H12" s="84">
        <f>SUMIF('Galea C (Ghawdex)'!$D$19:$D$39,A12,'Galea C (Ghawdex)'!$S$19:$S$39)</f>
        <v>0</v>
      </c>
      <c r="I12" s="84"/>
      <c r="J12" s="84"/>
      <c r="K12" s="84"/>
      <c r="L12" s="84"/>
      <c r="M12" s="84"/>
      <c r="N12" s="84"/>
      <c r="O12" s="85">
        <f t="shared" si="0"/>
        <v>230</v>
      </c>
      <c r="P12" s="86">
        <f t="shared" si="1"/>
        <v>0.48832271762208068</v>
      </c>
      <c r="Q12" s="87">
        <f>SUM(O10:O12)</f>
        <v>319</v>
      </c>
      <c r="R12" s="88">
        <f>Q12/$O$31</f>
        <v>0.67728237791932056</v>
      </c>
    </row>
    <row r="13" spans="1:20" ht="15.75" customHeight="1" x14ac:dyDescent="0.2">
      <c r="A13" s="71" t="s">
        <v>6</v>
      </c>
      <c r="B13" s="72">
        <f>SUMIF('Coppini P. (Ghawdex)'!$D$23:$D$43,A13,'Coppini P. (Ghawdex)'!$S$23:$S$43)</f>
        <v>0</v>
      </c>
      <c r="C13" s="72">
        <f>SUMIF('Sultana B. (Ghawdex)'!$D$23:$D$43,A13,'Sultana B. (Ghawdex)'!$S$23:$S$43)</f>
        <v>0</v>
      </c>
      <c r="D13" s="72">
        <f>SUMIF('Mifsud J (Ghawdex)'!$D$23:$D$43,A13,'Mifsud J (Ghawdex)'!$S$23:$S$43)</f>
        <v>0</v>
      </c>
      <c r="E13" s="72">
        <f>SUMIF('Camilleri N. (Ghawdex)'!$D$23:$D$43,A13,'Camilleri N. (Ghawdex)'!$S$23:$S$43)</f>
        <v>0</v>
      </c>
      <c r="F13" s="72">
        <f>SUMIF('Vella M. (Ghawdex)'!$D$19:$D$39,A13,'Vella M. (Ghawdex)'!$S$19:$S$39)</f>
        <v>0</v>
      </c>
      <c r="G13" s="72">
        <f>SUMIF('Demicoli J.(Ghawdex)'!$D$23:$D$43,A13,'Demicoli J.(Ghawdex)'!$S$23:$S$43)</f>
        <v>0</v>
      </c>
      <c r="H13" s="72">
        <f>SUMIF('Galea C (Ghawdex)'!$D$19:$D$39,A13,'Galea C (Ghawdex)'!$S$19:$S$39)</f>
        <v>0</v>
      </c>
      <c r="I13" s="72"/>
      <c r="J13" s="72"/>
      <c r="K13" s="72"/>
      <c r="L13" s="72"/>
      <c r="M13" s="72"/>
      <c r="N13" s="72"/>
      <c r="O13" s="73">
        <f t="shared" si="0"/>
        <v>0</v>
      </c>
      <c r="P13" s="74">
        <f t="shared" si="1"/>
        <v>0</v>
      </c>
      <c r="Q13" s="75"/>
      <c r="R13" s="76"/>
    </row>
    <row r="14" spans="1:20" ht="15.75" customHeight="1" x14ac:dyDescent="0.2">
      <c r="A14" s="77" t="s">
        <v>53</v>
      </c>
      <c r="B14" s="78">
        <f>SUMIF('Coppini P. (Ghawdex)'!$D$23:$D$43,A14,'Coppini P. (Ghawdex)'!$S$23:$S$43)</f>
        <v>0</v>
      </c>
      <c r="C14" s="78">
        <f>SUMIF('Sultana B. (Ghawdex)'!$D$23:$D$43,A14,'Sultana B. (Ghawdex)'!$S$23:$S$43)</f>
        <v>0</v>
      </c>
      <c r="D14" s="78">
        <f>SUMIF('Mifsud J (Ghawdex)'!$D$23:$D$43,A14,'Mifsud J (Ghawdex)'!$S$23:$S$43)</f>
        <v>0</v>
      </c>
      <c r="E14" s="78">
        <f>SUMIF('Camilleri N. (Ghawdex)'!$D$23:$D$43,A14,'Camilleri N. (Ghawdex)'!$S$23:$S$43)</f>
        <v>0</v>
      </c>
      <c r="F14" s="78">
        <f>SUMIF('Vella M. (Ghawdex)'!$D$19:$D$39,A14,'Vella M. (Ghawdex)'!$S$19:$S$39)</f>
        <v>0</v>
      </c>
      <c r="G14" s="78">
        <f>SUMIF('Demicoli J.(Ghawdex)'!$D$23:$D$43,A14,'Demicoli J.(Ghawdex)'!$S$23:$S$43)</f>
        <v>0</v>
      </c>
      <c r="H14" s="78">
        <f>SUMIF('Galea C (Ghawdex)'!$D$19:$D$39,A14,'Galea C (Ghawdex)'!$S$19:$S$39)</f>
        <v>0</v>
      </c>
      <c r="I14" s="78"/>
      <c r="J14" s="78"/>
      <c r="K14" s="78"/>
      <c r="L14" s="78"/>
      <c r="M14" s="78"/>
      <c r="N14" s="78"/>
      <c r="O14" s="79">
        <f t="shared" si="0"/>
        <v>0</v>
      </c>
      <c r="P14" s="80">
        <f t="shared" si="1"/>
        <v>0</v>
      </c>
      <c r="Q14" s="81"/>
      <c r="R14" s="82"/>
    </row>
    <row r="15" spans="1:20" ht="15.75" customHeight="1" x14ac:dyDescent="0.2">
      <c r="A15" s="83" t="s">
        <v>28</v>
      </c>
      <c r="B15" s="84">
        <f>SUMIF('Coppini P. (Ghawdex)'!$D$23:$D$43,A15,'Coppini P. (Ghawdex)'!$S$23:$S$43)</f>
        <v>0</v>
      </c>
      <c r="C15" s="84">
        <f>SUMIF('Sultana B. (Ghawdex)'!$D$23:$D$43,A15,'Sultana B. (Ghawdex)'!$S$23:$S$43)</f>
        <v>0</v>
      </c>
      <c r="D15" s="84">
        <f>SUMIF('Mifsud J (Ghawdex)'!$D$23:$D$43,A15,'Mifsud J (Ghawdex)'!$S$23:$S$43)</f>
        <v>16</v>
      </c>
      <c r="E15" s="84">
        <f>SUMIF('Camilleri N. (Ghawdex)'!$D$23:$D$43,A15,'Camilleri N. (Ghawdex)'!$S$23:$S$43)</f>
        <v>0</v>
      </c>
      <c r="F15" s="78">
        <f>SUMIF('Vella M. (Ghawdex)'!$D$19:$D$39,A15,'Vella M. (Ghawdex)'!$S$19:$S$39)</f>
        <v>0</v>
      </c>
      <c r="G15" s="84">
        <f>SUMIF('Demicoli J.(Ghawdex)'!$D$23:$D$43,A15,'Demicoli J.(Ghawdex)'!$S$23:$S$43)</f>
        <v>0</v>
      </c>
      <c r="H15" s="84">
        <f>SUMIF('Galea C (Ghawdex)'!$D$19:$D$39,A15,'Galea C (Ghawdex)'!$S$19:$S$39)</f>
        <v>0</v>
      </c>
      <c r="I15" s="84"/>
      <c r="J15" s="84"/>
      <c r="K15" s="84"/>
      <c r="L15" s="84"/>
      <c r="M15" s="84"/>
      <c r="N15" s="84"/>
      <c r="O15" s="85">
        <f t="shared" si="0"/>
        <v>16</v>
      </c>
      <c r="P15" s="86">
        <f t="shared" si="1"/>
        <v>3.3970276008492568E-2</v>
      </c>
      <c r="Q15" s="87">
        <f>SUM(O13:O15)</f>
        <v>16</v>
      </c>
      <c r="R15" s="88">
        <f>Q15/$O$31</f>
        <v>3.3970276008492568E-2</v>
      </c>
    </row>
    <row r="16" spans="1:20" ht="15.75" customHeight="1" x14ac:dyDescent="0.2">
      <c r="A16" s="71" t="s">
        <v>7</v>
      </c>
      <c r="B16" s="72">
        <f>SUMIF('Coppini P. (Ghawdex)'!$D$23:$D$43,A16,'Coppini P. (Ghawdex)'!$S$23:$S$43)</f>
        <v>0</v>
      </c>
      <c r="C16" s="72">
        <f>SUMIF('Sultana B. (Ghawdex)'!$D$23:$D$43,A16,'Sultana B. (Ghawdex)'!$S$23:$S$43)</f>
        <v>0</v>
      </c>
      <c r="D16" s="72">
        <f>SUMIF('Mifsud J (Ghawdex)'!$D$23:$D$43,A16,'Mifsud J (Ghawdex)'!$S$23:$S$43)</f>
        <v>0</v>
      </c>
      <c r="E16" s="72">
        <f>SUMIF('Camilleri N. (Ghawdex)'!$D$23:$D$43,A16,'Camilleri N. (Ghawdex)'!$S$23:$S$43)</f>
        <v>0</v>
      </c>
      <c r="F16" s="72">
        <f>SUMIF('Vella M. (Ghawdex)'!$D$19:$D$39,A16,'Vella M. (Ghawdex)'!$S$19:$S$39)</f>
        <v>0</v>
      </c>
      <c r="G16" s="72">
        <f>SUMIF('Demicoli J.(Ghawdex)'!$D$23:$D$43,A16,'Demicoli J.(Ghawdex)'!$S$23:$S$43)</f>
        <v>0</v>
      </c>
      <c r="H16" s="72">
        <f>SUMIF('Galea C (Ghawdex)'!$D$19:$D$39,A16,'Galea C (Ghawdex)'!$S$19:$S$39)</f>
        <v>0</v>
      </c>
      <c r="I16" s="72"/>
      <c r="J16" s="72"/>
      <c r="K16" s="72"/>
      <c r="L16" s="72"/>
      <c r="M16" s="72"/>
      <c r="N16" s="72"/>
      <c r="O16" s="73">
        <f t="shared" si="0"/>
        <v>0</v>
      </c>
      <c r="P16" s="74">
        <f t="shared" si="1"/>
        <v>0</v>
      </c>
      <c r="Q16" s="75"/>
      <c r="R16" s="76"/>
    </row>
    <row r="17" spans="1:18" ht="15.75" customHeight="1" x14ac:dyDescent="0.2">
      <c r="A17" s="77" t="s">
        <v>29</v>
      </c>
      <c r="B17" s="78">
        <f>SUMIF('Coppini P. (Ghawdex)'!$D$23:$D$43,A17,'Coppini P. (Ghawdex)'!$S$23:$S$43)</f>
        <v>0</v>
      </c>
      <c r="C17" s="78">
        <f>SUMIF('Sultana B. (Ghawdex)'!$D$23:$D$43,A17,'Sultana B. (Ghawdex)'!$S$23:$S$43)</f>
        <v>0</v>
      </c>
      <c r="D17" s="78">
        <f>SUMIF('Mifsud J (Ghawdex)'!$D$23:$D$43,A17,'Mifsud J (Ghawdex)'!$S$23:$S$43)</f>
        <v>0</v>
      </c>
      <c r="E17" s="78">
        <f>SUMIF('Camilleri N. (Ghawdex)'!$D$23:$D$43,A17,'Camilleri N. (Ghawdex)'!$S$23:$S$43)</f>
        <v>0</v>
      </c>
      <c r="F17" s="78">
        <f>SUMIF('Vella M. (Ghawdex)'!$D$19:$D$39,A17,'Vella M. (Ghawdex)'!$S$19:$S$39)</f>
        <v>0</v>
      </c>
      <c r="G17" s="78">
        <f>SUMIF('Demicoli J.(Ghawdex)'!$D$23:$D$43,A17,'Demicoli J.(Ghawdex)'!$S$23:$S$43)</f>
        <v>0</v>
      </c>
      <c r="H17" s="78">
        <f>SUMIF('Galea C (Ghawdex)'!$D$19:$D$39,A17,'Galea C (Ghawdex)'!$S$19:$S$39)</f>
        <v>0</v>
      </c>
      <c r="I17" s="78"/>
      <c r="J17" s="78"/>
      <c r="K17" s="78"/>
      <c r="L17" s="78"/>
      <c r="M17" s="78"/>
      <c r="N17" s="78"/>
      <c r="O17" s="79">
        <f t="shared" si="0"/>
        <v>0</v>
      </c>
      <c r="P17" s="80">
        <f t="shared" si="1"/>
        <v>0</v>
      </c>
      <c r="Q17" s="81"/>
      <c r="R17" s="82"/>
    </row>
    <row r="18" spans="1:18" ht="15.75" customHeight="1" x14ac:dyDescent="0.2">
      <c r="A18" s="77" t="s">
        <v>30</v>
      </c>
      <c r="B18" s="78">
        <f>SUMIF('Coppini P. (Ghawdex)'!$D$23:$D$43,A18,'Coppini P. (Ghawdex)'!$S$23:$S$43)</f>
        <v>0</v>
      </c>
      <c r="C18" s="78">
        <f>SUMIF('Sultana B. (Ghawdex)'!$D$23:$D$43,A18,'Sultana B. (Ghawdex)'!$S$23:$S$43)</f>
        <v>0</v>
      </c>
      <c r="D18" s="78">
        <f>SUMIF('Mifsud J (Ghawdex)'!$D$23:$D$43,A18,'Mifsud J (Ghawdex)'!$S$23:$S$43)</f>
        <v>0</v>
      </c>
      <c r="E18" s="78">
        <f>SUMIF('Camilleri N. (Ghawdex)'!$D$23:$D$43,A18,'Camilleri N. (Ghawdex)'!$S$23:$S$43)</f>
        <v>0</v>
      </c>
      <c r="F18" s="78">
        <f>SUMIF('Vella M. (Ghawdex)'!$D$19:$D$39,A18,'Vella M. (Ghawdex)'!$S$19:$S$39)</f>
        <v>0</v>
      </c>
      <c r="G18" s="78">
        <f>SUMIF('Demicoli J.(Ghawdex)'!$D$23:$D$43,A18,'Demicoli J.(Ghawdex)'!$S$23:$S$43)</f>
        <v>0</v>
      </c>
      <c r="H18" s="78">
        <f>SUMIF('Galea C (Ghawdex)'!$D$19:$D$39,A18,'Galea C (Ghawdex)'!$S$19:$S$39)</f>
        <v>0</v>
      </c>
      <c r="I18" s="78"/>
      <c r="J18" s="78"/>
      <c r="K18" s="78"/>
      <c r="L18" s="78"/>
      <c r="M18" s="78"/>
      <c r="N18" s="78"/>
      <c r="O18" s="79">
        <f t="shared" si="0"/>
        <v>0</v>
      </c>
      <c r="P18" s="80">
        <f t="shared" si="1"/>
        <v>0</v>
      </c>
      <c r="Q18" s="81"/>
      <c r="R18" s="82"/>
    </row>
    <row r="19" spans="1:18" ht="15.75" customHeight="1" x14ac:dyDescent="0.2">
      <c r="A19" s="77" t="s">
        <v>31</v>
      </c>
      <c r="B19" s="78">
        <f>SUMIF('Coppini P. (Ghawdex)'!$D$23:$D$43,A19,'Coppini P. (Ghawdex)'!$S$23:$S$43)</f>
        <v>0</v>
      </c>
      <c r="C19" s="78">
        <f>SUMIF('Sultana B. (Ghawdex)'!$D$23:$D$43,A19,'Sultana B. (Ghawdex)'!$S$23:$S$43)</f>
        <v>0</v>
      </c>
      <c r="D19" s="78">
        <f>SUMIF('Mifsud J (Ghawdex)'!$D$23:$D$43,A19,'Mifsud J (Ghawdex)'!$S$23:$S$43)</f>
        <v>3</v>
      </c>
      <c r="E19" s="78">
        <f>SUMIF('Camilleri N. (Ghawdex)'!$D$23:$D$43,A19,'Camilleri N. (Ghawdex)'!$S$23:$S$43)</f>
        <v>0</v>
      </c>
      <c r="F19" s="78">
        <f>SUMIF('Vella M. (Ghawdex)'!$D$19:$D$39,A19,'Vella M. (Ghawdex)'!$S$19:$S$39)</f>
        <v>0</v>
      </c>
      <c r="G19" s="78">
        <f>SUMIF('Demicoli J.(Ghawdex)'!$D$23:$D$43,A19,'Demicoli J.(Ghawdex)'!$S$23:$S$43)</f>
        <v>0</v>
      </c>
      <c r="H19" s="78">
        <f>SUMIF('Galea C (Ghawdex)'!$D$19:$D$39,A19,'Galea C (Ghawdex)'!$S$19:$S$39)</f>
        <v>0</v>
      </c>
      <c r="I19" s="78"/>
      <c r="J19" s="78"/>
      <c r="K19" s="78"/>
      <c r="L19" s="78"/>
      <c r="M19" s="78"/>
      <c r="N19" s="78"/>
      <c r="O19" s="79">
        <f t="shared" si="0"/>
        <v>3</v>
      </c>
      <c r="P19" s="80">
        <f t="shared" si="1"/>
        <v>6.369426751592357E-3</v>
      </c>
      <c r="Q19" s="81"/>
      <c r="R19" s="82"/>
    </row>
    <row r="20" spans="1:18" ht="15.75" customHeight="1" x14ac:dyDescent="0.2">
      <c r="A20" s="83" t="s">
        <v>32</v>
      </c>
      <c r="B20" s="84">
        <f>SUMIF('Coppini P. (Ghawdex)'!$D$23:$D$43,A20,'Coppini P. (Ghawdex)'!$S$23:$S$43)</f>
        <v>0</v>
      </c>
      <c r="C20" s="84">
        <f>SUMIF('Sultana B. (Ghawdex)'!$D$23:$D$43,A20,'Sultana B. (Ghawdex)'!$S$23:$S$43)</f>
        <v>0</v>
      </c>
      <c r="D20" s="84">
        <f>SUMIF('Mifsud J (Ghawdex)'!$D$23:$D$43,A20,'Mifsud J (Ghawdex)'!$S$23:$S$43)</f>
        <v>2</v>
      </c>
      <c r="E20" s="84">
        <f>SUMIF('Camilleri N. (Ghawdex)'!$D$23:$D$43,A20,'Camilleri N. (Ghawdex)'!$S$23:$S$43)</f>
        <v>0</v>
      </c>
      <c r="F20" s="78">
        <f>SUMIF('Vella M. (Ghawdex)'!$D$19:$D$39,A20,'Vella M. (Ghawdex)'!$S$19:$S$39)</f>
        <v>0</v>
      </c>
      <c r="G20" s="84">
        <f>SUMIF('Demicoli J.(Ghawdex)'!$D$23:$D$43,A20,'Demicoli J.(Ghawdex)'!$S$23:$S$43)</f>
        <v>0</v>
      </c>
      <c r="H20" s="78">
        <f>SUMIF('Galea C (Ghawdex)'!$D$19:$D$39,A20,'Galea C (Ghawdex)'!$S$19:$S$39)</f>
        <v>0</v>
      </c>
      <c r="I20" s="84"/>
      <c r="J20" s="84"/>
      <c r="K20" s="84"/>
      <c r="L20" s="84"/>
      <c r="M20" s="84"/>
      <c r="N20" s="84"/>
      <c r="O20" s="85">
        <f t="shared" si="0"/>
        <v>2</v>
      </c>
      <c r="P20" s="86">
        <f t="shared" si="1"/>
        <v>4.246284501061571E-3</v>
      </c>
      <c r="Q20" s="87">
        <f>SUM(O16:O20)</f>
        <v>5</v>
      </c>
      <c r="R20" s="88">
        <f>Q20/$O$31</f>
        <v>1.0615711252653927E-2</v>
      </c>
    </row>
    <row r="21" spans="1:18" ht="15.75" customHeight="1" x14ac:dyDescent="0.2">
      <c r="A21" s="71" t="s">
        <v>33</v>
      </c>
      <c r="B21" s="72">
        <f>SUMIF('Coppini P. (Ghawdex)'!$D$23:$D$43,A21,'Coppini P. (Ghawdex)'!$S$23:$S$43)</f>
        <v>0</v>
      </c>
      <c r="C21" s="72">
        <f>SUMIF('Sultana B. (Ghawdex)'!$D$23:$D$43,A21,'Sultana B. (Ghawdex)'!$S$23:$S$43)</f>
        <v>0</v>
      </c>
      <c r="D21" s="72">
        <f>SUMIF('Mifsud J (Ghawdex)'!$D$23:$D$43,A21,'Mifsud J (Ghawdex)'!$S$23:$S$43)</f>
        <v>22</v>
      </c>
      <c r="E21" s="72">
        <f>SUMIF('Camilleri N. (Ghawdex)'!$D$23:$D$43,A21,'Camilleri N. (Ghawdex)'!$S$23:$S$43)</f>
        <v>0</v>
      </c>
      <c r="F21" s="72">
        <f>SUMIF('Vella M. (Ghawdex)'!$D$19:$D$39,A21,'Vella M. (Ghawdex)'!$S$19:$S$39)</f>
        <v>0</v>
      </c>
      <c r="G21" s="72">
        <f>SUMIF('Demicoli J.(Ghawdex)'!$D$23:$D$43,A21,'Demicoli J.(Ghawdex)'!$S$23:$S$43)</f>
        <v>0</v>
      </c>
      <c r="H21" s="72">
        <f>SUMIF('Galea C (Ghawdex)'!$D$19:$D$39,A21,'Galea C (Ghawdex)'!$S$19:$S$39)</f>
        <v>0</v>
      </c>
      <c r="I21" s="72"/>
      <c r="J21" s="72"/>
      <c r="K21" s="72"/>
      <c r="L21" s="72"/>
      <c r="M21" s="72"/>
      <c r="N21" s="72"/>
      <c r="O21" s="73">
        <f t="shared" si="0"/>
        <v>22</v>
      </c>
      <c r="P21" s="74">
        <f t="shared" si="1"/>
        <v>4.6709129511677279E-2</v>
      </c>
      <c r="Q21" s="75"/>
      <c r="R21" s="76"/>
    </row>
    <row r="22" spans="1:18" ht="15.75" customHeight="1" x14ac:dyDescent="0.2">
      <c r="A22" s="83" t="s">
        <v>34</v>
      </c>
      <c r="B22" s="84">
        <f>SUMIF('Coppini P. (Ghawdex)'!$D$23:$D$43,A22,'Coppini P. (Ghawdex)'!$S$23:$S$43)</f>
        <v>0</v>
      </c>
      <c r="C22" s="84">
        <f>SUMIF('Sultana B. (Ghawdex)'!$D$23:$D$43,A22,'Sultana B. (Ghawdex)'!$S$23:$S$43)</f>
        <v>0</v>
      </c>
      <c r="D22" s="84">
        <f>SUMIF('Mifsud J (Ghawdex)'!$D$23:$D$43,A22,'Mifsud J (Ghawdex)'!$S$23:$S$43)</f>
        <v>1</v>
      </c>
      <c r="E22" s="84">
        <f>SUMIF('Camilleri N. (Ghawdex)'!$D$23:$D$43,A22,'Camilleri N. (Ghawdex)'!$S$23:$S$43)</f>
        <v>0</v>
      </c>
      <c r="F22" s="84">
        <f>SUMIF('Vella M. (Ghawdex)'!$D$19:$D$39,A22,'Vella M. (Ghawdex)'!$S$19:$S$39)</f>
        <v>0</v>
      </c>
      <c r="G22" s="84">
        <f>SUMIF('Demicoli J.(Ghawdex)'!$D$23:$D$43,A22,'Demicoli J.(Ghawdex)'!$S$23:$S$43)</f>
        <v>0</v>
      </c>
      <c r="H22" s="78">
        <f>SUMIF('Galea C (Ghawdex)'!$D$19:$D$39,A22,'Galea C (Ghawdex)'!$S$19:$S$39)</f>
        <v>0</v>
      </c>
      <c r="I22" s="84"/>
      <c r="J22" s="84"/>
      <c r="K22" s="84"/>
      <c r="L22" s="84"/>
      <c r="M22" s="84"/>
      <c r="N22" s="84"/>
      <c r="O22" s="85">
        <f t="shared" si="0"/>
        <v>1</v>
      </c>
      <c r="P22" s="86">
        <f t="shared" si="1"/>
        <v>2.1231422505307855E-3</v>
      </c>
      <c r="Q22" s="87">
        <f>SUM(O21:O22)</f>
        <v>23</v>
      </c>
      <c r="R22" s="88">
        <f t="shared" ref="R22:R30" si="2">Q22/$O$31</f>
        <v>4.8832271762208071E-2</v>
      </c>
    </row>
    <row r="23" spans="1:18" ht="15.75" customHeight="1" x14ac:dyDescent="0.2">
      <c r="A23" s="71" t="s">
        <v>14</v>
      </c>
      <c r="B23" s="72">
        <f>SUMIF('Coppini P. (Ghawdex)'!$D$23:$D$43,A23,'Coppini P. (Ghawdex)'!$S$23:$S$43)</f>
        <v>0</v>
      </c>
      <c r="C23" s="72">
        <f>SUMIF('Sultana B. (Ghawdex)'!$D$23:$D$43,A23,'Sultana B. (Ghawdex)'!$S$23:$S$43)</f>
        <v>0</v>
      </c>
      <c r="D23" s="72">
        <f>SUMIF('Mifsud J (Ghawdex)'!$D$23:$D$43,A23,'Mifsud J (Ghawdex)'!$S$23:$S$43)</f>
        <v>102</v>
      </c>
      <c r="E23" s="72">
        <f>SUMIF('Camilleri N. (Ghawdex)'!$D$23:$D$43,A23,'Camilleri N. (Ghawdex)'!$S$23:$S$43)</f>
        <v>0</v>
      </c>
      <c r="F23" s="78">
        <f>SUMIF('Vella M. (Ghawdex)'!$D$19:$D$39,A23,'Vella M. (Ghawdex)'!$S$19:$S$39)</f>
        <v>0</v>
      </c>
      <c r="G23" s="72">
        <f>SUMIF('Demicoli J.(Ghawdex)'!$D$23:$D$43,A23,'Demicoli J.(Ghawdex)'!$S$23:$S$43)</f>
        <v>0</v>
      </c>
      <c r="H23" s="72">
        <f>SUMIF('Galea C (Ghawdex)'!$D$19:$D$39,A23,'Galea C (Ghawdex)'!$S$19:$S$39)</f>
        <v>0</v>
      </c>
      <c r="I23" s="72"/>
      <c r="J23" s="72"/>
      <c r="K23" s="72"/>
      <c r="L23" s="72"/>
      <c r="M23" s="72"/>
      <c r="N23" s="72"/>
      <c r="O23" s="73">
        <f t="shared" si="0"/>
        <v>102</v>
      </c>
      <c r="P23" s="89">
        <f t="shared" si="1"/>
        <v>0.21656050955414013</v>
      </c>
      <c r="Q23" s="90">
        <f t="shared" ref="Q23:Q30" si="3">SUM(O23)</f>
        <v>102</v>
      </c>
      <c r="R23" s="91">
        <f t="shared" si="2"/>
        <v>0.21656050955414013</v>
      </c>
    </row>
    <row r="24" spans="1:18" ht="15.75" customHeight="1" x14ac:dyDescent="0.2">
      <c r="A24" s="71" t="s">
        <v>50</v>
      </c>
      <c r="B24" s="72">
        <f>SUMIF('Coppini P. (Ghawdex)'!$D$23:$D$43,A24,'Coppini P. (Ghawdex)'!$S$23:$S$43)</f>
        <v>0</v>
      </c>
      <c r="C24" s="72">
        <f>SUMIF('Sultana B. (Ghawdex)'!$D$23:$D$43,A24,'Sultana B. (Ghawdex)'!$S$23:$S$43)</f>
        <v>0</v>
      </c>
      <c r="D24" s="72">
        <f>SUMIF('Mifsud J (Ghawdex)'!$D$23:$D$43,A24,'Mifsud J (Ghawdex)'!$S$23:$S$43)</f>
        <v>0</v>
      </c>
      <c r="E24" s="72">
        <f>SUMIF('Camilleri N. (Ghawdex)'!$D$23:$D$43,A24,'Camilleri N. (Ghawdex)'!$S$23:$S$43)</f>
        <v>0</v>
      </c>
      <c r="F24" s="72">
        <f>SUMIF('Vella M. (Ghawdex)'!$D$19:$D$39,A24,'Vella M. (Ghawdex)'!$S$19:$S$39)</f>
        <v>0</v>
      </c>
      <c r="G24" s="72">
        <f>SUMIF('Demicoli J.(Ghawdex)'!$D$23:$D$43,A24,'Demicoli J.(Ghawdex)'!$S$23:$S$43)</f>
        <v>0</v>
      </c>
      <c r="H24" s="72">
        <f>SUMIF('Galea C (Ghawdex)'!$D$19:$D$39,A24,'Galea C (Ghawdex)'!$S$19:$S$39)</f>
        <v>0</v>
      </c>
      <c r="I24" s="72"/>
      <c r="J24" s="72"/>
      <c r="K24" s="72"/>
      <c r="L24" s="72"/>
      <c r="M24" s="72"/>
      <c r="N24" s="72"/>
      <c r="O24" s="73">
        <f t="shared" si="0"/>
        <v>0</v>
      </c>
      <c r="P24" s="89">
        <f t="shared" si="1"/>
        <v>0</v>
      </c>
      <c r="Q24" s="90">
        <f t="shared" si="3"/>
        <v>0</v>
      </c>
      <c r="R24" s="91">
        <f t="shared" si="2"/>
        <v>0</v>
      </c>
    </row>
    <row r="25" spans="1:18" ht="15.75" customHeight="1" x14ac:dyDescent="0.2">
      <c r="A25" s="71" t="s">
        <v>51</v>
      </c>
      <c r="B25" s="72">
        <f>SUMIF('Coppini P. (Ghawdex)'!$D$23:$D$43,A25,'Coppini P. (Ghawdex)'!$S$23:$S$43)</f>
        <v>0</v>
      </c>
      <c r="C25" s="72">
        <f>SUMIF('Sultana B. (Ghawdex)'!$D$23:$D$43,A25,'Sultana B. (Ghawdex)'!$S$23:$S$43)</f>
        <v>0</v>
      </c>
      <c r="D25" s="72">
        <f>SUMIF('Mifsud J (Ghawdex)'!$D$23:$D$43,A25,'Mifsud J (Ghawdex)'!$S$23:$S$43)</f>
        <v>0</v>
      </c>
      <c r="E25" s="72">
        <f>SUMIF('Camilleri N. (Ghawdex)'!$D$23:$D$43,A25,'Camilleri N. (Ghawdex)'!$S$23:$S$43)</f>
        <v>0</v>
      </c>
      <c r="F25" s="72">
        <f>SUMIF('Vella M. (Ghawdex)'!$D$19:$D$39,A25,'Vella M. (Ghawdex)'!$S$19:$S$39)</f>
        <v>0</v>
      </c>
      <c r="G25" s="72">
        <f>SUMIF('Demicoli J.(Ghawdex)'!$D$23:$D$43,A25,'Demicoli J.(Ghawdex)'!$S$23:$S$43)</f>
        <v>0</v>
      </c>
      <c r="H25" s="72">
        <f>SUMIF('Galea C (Ghawdex)'!$D$19:$D$39,A25,'Galea C (Ghawdex)'!$S$19:$S$39)</f>
        <v>0</v>
      </c>
      <c r="I25" s="72"/>
      <c r="J25" s="72"/>
      <c r="K25" s="72"/>
      <c r="L25" s="72"/>
      <c r="M25" s="72"/>
      <c r="N25" s="72"/>
      <c r="O25" s="73">
        <f t="shared" si="0"/>
        <v>0</v>
      </c>
      <c r="P25" s="89">
        <f t="shared" si="1"/>
        <v>0</v>
      </c>
      <c r="Q25" s="90">
        <f t="shared" si="3"/>
        <v>0</v>
      </c>
      <c r="R25" s="91">
        <f t="shared" si="2"/>
        <v>0</v>
      </c>
    </row>
    <row r="26" spans="1:18" ht="15.75" customHeight="1" x14ac:dyDescent="0.2">
      <c r="A26" s="71" t="s">
        <v>52</v>
      </c>
      <c r="B26" s="72">
        <f>SUMIF('Coppini P. (Ghawdex)'!$D$23:$D$43,A26,'Coppini P. (Ghawdex)'!$S$23:$S$43)</f>
        <v>0</v>
      </c>
      <c r="C26" s="72">
        <f>SUMIF('Sultana B. (Ghawdex)'!$D$23:$D$43,A26,'Sultana B. (Ghawdex)'!$S$23:$S$43)</f>
        <v>0</v>
      </c>
      <c r="D26" s="72">
        <f>SUMIF('Mifsud J (Ghawdex)'!$D$23:$D$43,A26,'Mifsud J (Ghawdex)'!$S$23:$S$43)</f>
        <v>0</v>
      </c>
      <c r="E26" s="72">
        <f>SUMIF('Camilleri N. (Ghawdex)'!$D$23:$D$43,A26,'Camilleri N. (Ghawdex)'!$S$23:$S$43)</f>
        <v>0</v>
      </c>
      <c r="F26" s="72">
        <f>SUMIF('Vella M. (Ghawdex)'!$D$19:$D$39,A26,'Vella M. (Ghawdex)'!$S$19:$S$39)</f>
        <v>0</v>
      </c>
      <c r="G26" s="72">
        <f>SUMIF('Demicoli J.(Ghawdex)'!$D$23:$D$43,A26,'Demicoli J.(Ghawdex)'!$S$23:$S$43)</f>
        <v>0</v>
      </c>
      <c r="H26" s="72">
        <f>SUMIF('Galea C (Ghawdex)'!$D$19:$D$39,A26,'Galea C (Ghawdex)'!$S$19:$S$39)</f>
        <v>0</v>
      </c>
      <c r="I26" s="72"/>
      <c r="J26" s="72"/>
      <c r="K26" s="72"/>
      <c r="L26" s="72"/>
      <c r="M26" s="72"/>
      <c r="N26" s="72"/>
      <c r="O26" s="73">
        <f t="shared" si="0"/>
        <v>0</v>
      </c>
      <c r="P26" s="89">
        <f>O26/$O$31</f>
        <v>0</v>
      </c>
      <c r="Q26" s="90">
        <f t="shared" si="3"/>
        <v>0</v>
      </c>
      <c r="R26" s="91">
        <f t="shared" si="2"/>
        <v>0</v>
      </c>
    </row>
    <row r="27" spans="1:18" ht="15.75" customHeight="1" x14ac:dyDescent="0.2">
      <c r="A27" s="103" t="s">
        <v>103</v>
      </c>
      <c r="B27" s="72">
        <f>SUMIF('Coppini P. (Ghawdex)'!$D$23:$D$43,A27,'Coppini P. (Ghawdex)'!$S$23:$S$43)</f>
        <v>0</v>
      </c>
      <c r="C27" s="72">
        <f>SUMIF('Sultana B. (Ghawdex)'!$D$23:$D$43,A27,'Sultana B. (Ghawdex)'!$S$23:$S$43)</f>
        <v>0</v>
      </c>
      <c r="D27" s="72">
        <f>SUMIF('Mifsud J (Ghawdex)'!$D$23:$D$43,A27,'Mifsud J (Ghawdex)'!$S$23:$S$43)</f>
        <v>0</v>
      </c>
      <c r="E27" s="72">
        <f>SUMIF('Camilleri N. (Ghawdex)'!$D$23:$D$43,A27,'Camilleri N. (Ghawdex)'!$S$23:$S$43)</f>
        <v>0</v>
      </c>
      <c r="F27" s="72">
        <f>SUMIF('Vella M. (Ghawdex)'!$D$19:$D$39,A27,'Vella M. (Ghawdex)'!$S$19:$S$39)</f>
        <v>0</v>
      </c>
      <c r="G27" s="72">
        <f>SUMIF('Demicoli J.(Ghawdex)'!$D$23:$D$43,A27,'Demicoli J.(Ghawdex)'!$S$23:$S$43)</f>
        <v>0</v>
      </c>
      <c r="H27" s="72">
        <f>SUMIF('Galea C (Ghawdex)'!$D$19:$D$39,A27,'Galea C (Ghawdex)'!$S$19:$S$39)</f>
        <v>0</v>
      </c>
      <c r="I27" s="72"/>
      <c r="J27" s="72"/>
      <c r="K27" s="72"/>
      <c r="L27" s="72"/>
      <c r="M27" s="72"/>
      <c r="N27" s="72"/>
      <c r="O27" s="73">
        <f t="shared" si="0"/>
        <v>0</v>
      </c>
      <c r="P27" s="89">
        <f>O27/$O$31</f>
        <v>0</v>
      </c>
      <c r="Q27" s="90">
        <f t="shared" si="3"/>
        <v>0</v>
      </c>
      <c r="R27" s="91">
        <f t="shared" si="2"/>
        <v>0</v>
      </c>
    </row>
    <row r="28" spans="1:18" ht="15.75" customHeight="1" x14ac:dyDescent="0.2">
      <c r="A28" s="103" t="s">
        <v>104</v>
      </c>
      <c r="B28" s="72">
        <f>SUMIF('Coppini P. (Ghawdex)'!$D$23:$D$43,A28,'Coppini P. (Ghawdex)'!$S$23:$S$43)</f>
        <v>0</v>
      </c>
      <c r="C28" s="72">
        <f>SUMIF('Sultana B. (Ghawdex)'!$D$23:$D$43,A28,'Sultana B. (Ghawdex)'!$S$23:$S$43)</f>
        <v>0</v>
      </c>
      <c r="D28" s="72">
        <f>SUMIF('Mifsud J (Ghawdex)'!$D$23:$D$43,A28,'Mifsud J (Ghawdex)'!$S$23:$S$43)</f>
        <v>0</v>
      </c>
      <c r="E28" s="72">
        <f>SUMIF('Camilleri N. (Ghawdex)'!$D$23:$D$43,A28,'Camilleri N. (Ghawdex)'!$S$23:$S$43)</f>
        <v>0</v>
      </c>
      <c r="F28" s="72">
        <f>SUMIF('Vella M. (Ghawdex)'!$D$19:$D$39,A28,'Vella M. (Ghawdex)'!$S$19:$S$39)</f>
        <v>0</v>
      </c>
      <c r="G28" s="72">
        <f>SUMIF('Demicoli J.(Ghawdex)'!$D$23:$D$43,A28,'Demicoli J.(Ghawdex)'!$S$23:$S$43)</f>
        <v>0</v>
      </c>
      <c r="H28" s="72">
        <f>SUMIF('Galea C (Ghawdex)'!$D$19:$D$39,A28,'Galea C (Ghawdex)'!$S$19:$S$39)</f>
        <v>0</v>
      </c>
      <c r="I28" s="72"/>
      <c r="J28" s="72"/>
      <c r="K28" s="72"/>
      <c r="L28" s="72"/>
      <c r="M28" s="72"/>
      <c r="N28" s="72"/>
      <c r="O28" s="73">
        <f t="shared" si="0"/>
        <v>0</v>
      </c>
      <c r="P28" s="89">
        <f>O28/$O$31</f>
        <v>0</v>
      </c>
      <c r="Q28" s="90">
        <f t="shared" si="3"/>
        <v>0</v>
      </c>
      <c r="R28" s="91">
        <f t="shared" si="2"/>
        <v>0</v>
      </c>
    </row>
    <row r="29" spans="1:18" ht="15.75" customHeight="1" x14ac:dyDescent="0.2">
      <c r="A29" s="103" t="s">
        <v>105</v>
      </c>
      <c r="B29" s="72">
        <f>SUMIF('Coppini P. (Ghawdex)'!$D$23:$D$43,A29,'Coppini P. (Ghawdex)'!$S$23:$S$43)</f>
        <v>0</v>
      </c>
      <c r="C29" s="72">
        <f>SUMIF('Sultana B. (Ghawdex)'!$D$23:$D$43,A29,'Sultana B. (Ghawdex)'!$S$23:$S$43)</f>
        <v>0</v>
      </c>
      <c r="D29" s="72">
        <f>SUMIF('Mifsud J (Ghawdex)'!$D$23:$D$43,A29,'Mifsud J (Ghawdex)'!$S$23:$S$43)</f>
        <v>0</v>
      </c>
      <c r="E29" s="72">
        <f>SUMIF('Camilleri N. (Ghawdex)'!$D$23:$D$43,A29,'Camilleri N. (Ghawdex)'!$S$23:$S$43)</f>
        <v>0</v>
      </c>
      <c r="F29" s="72">
        <f>SUMIF('Vella M. (Ghawdex)'!$D$19:$D$39,A29,'Vella M. (Ghawdex)'!$S$19:$S$39)</f>
        <v>0</v>
      </c>
      <c r="G29" s="72">
        <f>SUMIF('Demicoli J.(Ghawdex)'!$D$23:$D$43,A29,'Demicoli J.(Ghawdex)'!$S$23:$S$43)</f>
        <v>0</v>
      </c>
      <c r="H29" s="72">
        <f>SUMIF('Galea C (Ghawdex)'!$D$19:$D$39,A29,'Galea C (Ghawdex)'!$S$19:$S$39)</f>
        <v>0</v>
      </c>
      <c r="I29" s="72"/>
      <c r="J29" s="72"/>
      <c r="K29" s="72"/>
      <c r="L29" s="72"/>
      <c r="M29" s="72"/>
      <c r="N29" s="72"/>
      <c r="O29" s="73">
        <f t="shared" si="0"/>
        <v>0</v>
      </c>
      <c r="P29" s="89">
        <f>O29/$O$31</f>
        <v>0</v>
      </c>
      <c r="Q29" s="90">
        <f t="shared" si="3"/>
        <v>0</v>
      </c>
      <c r="R29" s="91">
        <f t="shared" si="2"/>
        <v>0</v>
      </c>
    </row>
    <row r="30" spans="1:18" ht="15.75" customHeight="1" thickBot="1" x14ac:dyDescent="0.25">
      <c r="A30" s="104" t="s">
        <v>106</v>
      </c>
      <c r="B30" s="72">
        <f>SUMIF('Coppini P. (Ghawdex)'!$D$23:$D$43,A30,'Coppini P. (Ghawdex)'!$S$23:$S$43)</f>
        <v>0</v>
      </c>
      <c r="C30" s="72">
        <f>SUMIF('Sultana B. (Ghawdex)'!$D$23:$D$43,A30,'Sultana B. (Ghawdex)'!$S$23:$S$43)</f>
        <v>0</v>
      </c>
      <c r="D30" s="72">
        <f>SUMIF('Mifsud J (Ghawdex)'!$D$23:$D$43,A30,'Mifsud J (Ghawdex)'!$S$23:$S$43)</f>
        <v>6</v>
      </c>
      <c r="E30" s="72">
        <f>SUMIF('Camilleri N. (Ghawdex)'!$D$23:$D$43,A30,'Camilleri N. (Ghawdex)'!$S$23:$S$43)</f>
        <v>0</v>
      </c>
      <c r="F30" s="72">
        <f>SUMIF('Vella M. (Ghawdex)'!$D$19:$D$39,A30,'Vella M. (Ghawdex)'!$S$19:$S$39)</f>
        <v>0</v>
      </c>
      <c r="G30" s="72">
        <f>SUMIF('Demicoli J.(Ghawdex)'!$D$23:$D$43,A30,'Demicoli J.(Ghawdex)'!$S$23:$S$43)</f>
        <v>0</v>
      </c>
      <c r="H30" s="72">
        <f>SUMIF('Galea C (Ghawdex)'!$D$19:$D$39,A30,'Galea C (Ghawdex)'!$S$19:$S$39)</f>
        <v>0</v>
      </c>
      <c r="I30" s="72"/>
      <c r="J30" s="72"/>
      <c r="K30" s="72"/>
      <c r="L30" s="72"/>
      <c r="M30" s="72"/>
      <c r="N30" s="72"/>
      <c r="O30" s="73">
        <f t="shared" si="0"/>
        <v>6</v>
      </c>
      <c r="P30" s="89">
        <f>O30/$O$31</f>
        <v>1.2738853503184714E-2</v>
      </c>
      <c r="Q30" s="90">
        <f t="shared" si="3"/>
        <v>6</v>
      </c>
      <c r="R30" s="91">
        <f t="shared" si="2"/>
        <v>1.2738853503184714E-2</v>
      </c>
    </row>
    <row r="31" spans="1:18" ht="13.5" customHeight="1" thickBot="1" x14ac:dyDescent="0.25">
      <c r="A31" s="92" t="s">
        <v>15</v>
      </c>
      <c r="B31" s="93">
        <f t="shared" ref="B31:G31" si="4">SUM(B10:B30)</f>
        <v>10</v>
      </c>
      <c r="C31" s="93">
        <f t="shared" si="4"/>
        <v>26</v>
      </c>
      <c r="D31" s="93">
        <f t="shared" si="4"/>
        <v>215</v>
      </c>
      <c r="E31" s="93">
        <f t="shared" si="4"/>
        <v>1</v>
      </c>
      <c r="F31" s="93">
        <f t="shared" si="4"/>
        <v>139</v>
      </c>
      <c r="G31" s="93">
        <f t="shared" si="4"/>
        <v>79</v>
      </c>
      <c r="H31" s="93">
        <f t="shared" ref="H31:N31" si="5">SUM(H10:H26)</f>
        <v>1</v>
      </c>
      <c r="I31" s="93">
        <f t="shared" si="5"/>
        <v>0</v>
      </c>
      <c r="J31" s="93">
        <f t="shared" si="5"/>
        <v>0</v>
      </c>
      <c r="K31" s="93">
        <f t="shared" si="5"/>
        <v>0</v>
      </c>
      <c r="L31" s="93">
        <f t="shared" si="5"/>
        <v>0</v>
      </c>
      <c r="M31" s="93">
        <f t="shared" si="5"/>
        <v>0</v>
      </c>
      <c r="N31" s="93">
        <f t="shared" si="5"/>
        <v>0</v>
      </c>
      <c r="O31" s="107">
        <f>SUM(O10:O30)</f>
        <v>471</v>
      </c>
      <c r="P31" s="9"/>
      <c r="Q31" s="8"/>
      <c r="R31" s="10"/>
    </row>
    <row r="32" spans="1:18" ht="13.5" customHeight="1" thickBot="1" x14ac:dyDescent="0.25">
      <c r="B32" s="105">
        <f>B31/O31</f>
        <v>2.1231422505307854E-2</v>
      </c>
      <c r="C32" s="106">
        <f>C31/O31</f>
        <v>5.5201698513800426E-2</v>
      </c>
      <c r="D32" s="106">
        <f>D31/O31</f>
        <v>0.45647558386411891</v>
      </c>
      <c r="E32" s="106">
        <f>E31/O31</f>
        <v>2.1231422505307855E-3</v>
      </c>
      <c r="F32" s="106">
        <f>F31/O31</f>
        <v>0.29511677282377918</v>
      </c>
      <c r="G32" s="106">
        <f>G31/O31</f>
        <v>0.16772823779193205</v>
      </c>
      <c r="H32" s="153">
        <f>H31/O31</f>
        <v>2.1231422505307855E-3</v>
      </c>
      <c r="I32" s="95">
        <f>I31/O31</f>
        <v>0</v>
      </c>
      <c r="J32" s="95">
        <f>J31/O31</f>
        <v>0</v>
      </c>
      <c r="K32" s="95">
        <f>K31/O31</f>
        <v>0</v>
      </c>
      <c r="L32" s="95">
        <f>L31/O31</f>
        <v>0</v>
      </c>
      <c r="M32" s="95">
        <f>M31/O31</f>
        <v>0</v>
      </c>
      <c r="N32" s="96">
        <f>N31/O31</f>
        <v>0</v>
      </c>
      <c r="O32" s="9"/>
      <c r="P32" s="7"/>
      <c r="Q32" s="7"/>
      <c r="R32" s="7"/>
    </row>
    <row r="33" spans="8:8" x14ac:dyDescent="0.2">
      <c r="H33" s="15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4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83" t="s">
        <v>11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2" ht="12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2" ht="12" customHeight="1" x14ac:dyDescent="0.2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</row>
    <row r="7" spans="2:22" ht="12" customHeight="1" x14ac:dyDescent="0.2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</row>
    <row r="8" spans="2:22" ht="4.5" customHeight="1" x14ac:dyDescent="0.2"/>
    <row r="9" spans="2:22" ht="12" hidden="1" customHeight="1" x14ac:dyDescent="0.2"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2:22" hidden="1" x14ac:dyDescent="0.2"/>
    <row r="11" spans="2:22" ht="15.75" x14ac:dyDescent="0.25">
      <c r="B11" s="12" t="s">
        <v>39</v>
      </c>
      <c r="C11" s="12"/>
      <c r="D11" s="12"/>
      <c r="E11" s="12"/>
      <c r="G11" s="5"/>
      <c r="H11" s="13" t="str">
        <f>Kriminal!H6</f>
        <v>Novembru 2019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84" t="s">
        <v>54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6.75" hidden="1" customHeight="1" x14ac:dyDescent="0.2"/>
    <row r="15" spans="2:22" ht="10.5" customHeight="1" x14ac:dyDescent="0.2">
      <c r="B15" s="186" t="s">
        <v>49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55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97">
        <v>7</v>
      </c>
      <c r="D37" s="97"/>
      <c r="E37" s="97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82" t="s">
        <v>10</v>
      </c>
      <c r="D51" s="182"/>
      <c r="E51" s="182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12" workbookViewId="0">
      <selection activeCell="N25" sqref="N25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8" t="s">
        <v>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2" ht="14.1" customHeight="1" x14ac:dyDescent="0.2"/>
    <row r="4" spans="2:22" ht="15.75" customHeight="1" x14ac:dyDescent="0.25">
      <c r="B4" s="183" t="s">
        <v>38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2" ht="12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2" ht="4.5" customHeight="1" x14ac:dyDescent="0.2"/>
    <row r="7" spans="2:22" ht="12" hidden="1" customHeight="1" x14ac:dyDescent="0.2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</row>
    <row r="8" spans="2:22" hidden="1" x14ac:dyDescent="0.2"/>
    <row r="9" spans="2:22" ht="15.75" x14ac:dyDescent="0.25">
      <c r="B9" s="12" t="s">
        <v>39</v>
      </c>
      <c r="C9" s="12"/>
      <c r="D9" s="12"/>
      <c r="E9" s="12"/>
      <c r="G9" s="5"/>
      <c r="H9" s="13" t="str">
        <f>Kriminal!H6</f>
        <v>Novembru 2019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84" t="s">
        <v>54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</row>
    <row r="13" spans="2:22" ht="10.5" customHeight="1" x14ac:dyDescent="0.2">
      <c r="B13" s="186" t="s">
        <v>49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2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2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3">
        <v>0</v>
      </c>
      <c r="H23" s="114"/>
      <c r="I23" s="115"/>
      <c r="J23" s="114"/>
      <c r="K23" s="115">
        <v>0</v>
      </c>
      <c r="L23" s="114"/>
      <c r="M23" s="115"/>
      <c r="N23" s="114"/>
      <c r="O23" s="115">
        <v>0</v>
      </c>
      <c r="P23" s="114"/>
      <c r="Q23" s="115">
        <v>0</v>
      </c>
      <c r="R23" s="114"/>
      <c r="S23" s="116">
        <f>IF(ISNUMBER(G23),G23,0)+IF(ISNUMBER(I23),I23,0)-IF(ISNUMBER(M23),M23,0)+IF(ISNUMBER(O23),O23,0)-IF(ISNUMBER(Q23),Q23,0)+IF(ISNUMBER(K23),K23,0)</f>
        <v>0</v>
      </c>
      <c r="T23" s="114"/>
      <c r="U23" s="115">
        <v>0</v>
      </c>
      <c r="V23" s="114"/>
      <c r="W23" s="116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3">
        <v>10</v>
      </c>
      <c r="H24" s="114"/>
      <c r="I24" s="117">
        <v>2</v>
      </c>
      <c r="J24" s="114"/>
      <c r="K24" s="117"/>
      <c r="L24" s="114"/>
      <c r="M24" s="117">
        <v>1</v>
      </c>
      <c r="N24" s="114"/>
      <c r="O24" s="117"/>
      <c r="P24" s="114"/>
      <c r="Q24" s="117">
        <v>1</v>
      </c>
      <c r="R24" s="114"/>
      <c r="S24" s="116">
        <f>IF(ISNUMBER(G24),G24,0)+IF(ISNUMBER(I24),I24,0)-IF(ISNUMBER(M24),M24,0)+IF(ISNUMBER(O24),O24,0)-IF(ISNUMBER(Q24),Q24,0)+IF(ISNUMBER(K24),K24,0)</f>
        <v>10</v>
      </c>
      <c r="T24" s="114"/>
      <c r="U24" s="117"/>
      <c r="V24" s="114"/>
      <c r="W24" s="116">
        <f>IF(ISNUMBER(S24),S24,0)-IF(ISNUMBER(U24),U24,0)</f>
        <v>10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3">
        <v>0</v>
      </c>
      <c r="H25" s="114"/>
      <c r="I25" s="117">
        <v>0</v>
      </c>
      <c r="J25" s="114"/>
      <c r="K25" s="117"/>
      <c r="L25" s="114"/>
      <c r="M25" s="117">
        <v>0</v>
      </c>
      <c r="N25" s="114"/>
      <c r="O25" s="117"/>
      <c r="P25" s="114"/>
      <c r="Q25" s="117"/>
      <c r="R25" s="114"/>
      <c r="S25" s="116">
        <f>IF(ISNUMBER(G25),G25,0)+IF(ISNUMBER(I25),I25,0)-IF(ISNUMBER(M25),M25,0)+IF(ISNUMBER(O25),O25,0)-IF(ISNUMBER(Q25),Q25,0)+IF(ISNUMBER(K25),K25,0)</f>
        <v>0</v>
      </c>
      <c r="T25" s="114"/>
      <c r="U25" s="117"/>
      <c r="V25" s="114"/>
      <c r="W25" s="116">
        <f>IF(ISNUMBER(S25),S25,0)-IF(ISNUMBER(U25),U25,0)</f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3"/>
      <c r="H26" s="114"/>
      <c r="I26" s="117"/>
      <c r="J26" s="114"/>
      <c r="K26" s="117"/>
      <c r="L26" s="114"/>
      <c r="M26" s="117"/>
      <c r="N26" s="114"/>
      <c r="O26" s="117"/>
      <c r="P26" s="114"/>
      <c r="Q26" s="117"/>
      <c r="R26" s="114"/>
      <c r="S26" s="116">
        <f t="shared" ref="S26:S44" si="0">IF(ISNUMBER(G26),G26,0)+IF(ISNUMBER(I26),I26,0)-IF(ISNUMBER(M26),M26,0)+IF(ISNUMBER(O26),O26,0)-IF(ISNUMBER(Q26),Q26,0)+IF(ISNUMBER(K26),K26,0)</f>
        <v>0</v>
      </c>
      <c r="T26" s="114"/>
      <c r="U26" s="117"/>
      <c r="V26" s="114"/>
      <c r="W26" s="116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13"/>
      <c r="H27" s="114"/>
      <c r="I27" s="117"/>
      <c r="J27" s="114"/>
      <c r="K27" s="117"/>
      <c r="L27" s="114"/>
      <c r="M27" s="117"/>
      <c r="N27" s="114"/>
      <c r="O27" s="117"/>
      <c r="P27" s="114"/>
      <c r="Q27" s="117"/>
      <c r="R27" s="114"/>
      <c r="S27" s="116">
        <f t="shared" si="0"/>
        <v>0</v>
      </c>
      <c r="T27" s="114"/>
      <c r="U27" s="117"/>
      <c r="V27" s="114"/>
      <c r="W27" s="116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3"/>
      <c r="H28" s="114"/>
      <c r="I28" s="117"/>
      <c r="J28" s="114"/>
      <c r="K28" s="117"/>
      <c r="L28" s="114"/>
      <c r="M28" s="117"/>
      <c r="N28" s="114"/>
      <c r="O28" s="117"/>
      <c r="P28" s="114"/>
      <c r="Q28" s="117"/>
      <c r="R28" s="114"/>
      <c r="S28" s="116">
        <f t="shared" si="0"/>
        <v>0</v>
      </c>
      <c r="T28" s="114"/>
      <c r="U28" s="117"/>
      <c r="V28" s="114"/>
      <c r="W28" s="116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3"/>
      <c r="H29" s="114"/>
      <c r="I29" s="117"/>
      <c r="J29" s="114"/>
      <c r="K29" s="117"/>
      <c r="L29" s="114"/>
      <c r="M29" s="117"/>
      <c r="N29" s="114"/>
      <c r="O29" s="117"/>
      <c r="P29" s="114"/>
      <c r="Q29" s="117"/>
      <c r="R29" s="114"/>
      <c r="S29" s="116">
        <f t="shared" si="0"/>
        <v>0</v>
      </c>
      <c r="T29" s="114"/>
      <c r="U29" s="117"/>
      <c r="V29" s="114"/>
      <c r="W29" s="116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3"/>
      <c r="H30" s="114"/>
      <c r="I30" s="117"/>
      <c r="J30" s="114"/>
      <c r="K30" s="117"/>
      <c r="L30" s="114"/>
      <c r="M30" s="117"/>
      <c r="N30" s="114"/>
      <c r="O30" s="117"/>
      <c r="P30" s="114"/>
      <c r="Q30" s="117"/>
      <c r="R30" s="114"/>
      <c r="S30" s="116">
        <f t="shared" si="0"/>
        <v>0</v>
      </c>
      <c r="T30" s="114"/>
      <c r="U30" s="117"/>
      <c r="V30" s="114"/>
      <c r="W30" s="116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3"/>
      <c r="H31" s="114"/>
      <c r="I31" s="117"/>
      <c r="J31" s="114"/>
      <c r="K31" s="117"/>
      <c r="L31" s="114"/>
      <c r="M31" s="117"/>
      <c r="N31" s="114"/>
      <c r="O31" s="117"/>
      <c r="P31" s="114"/>
      <c r="Q31" s="117"/>
      <c r="R31" s="114"/>
      <c r="S31" s="116">
        <f t="shared" si="0"/>
        <v>0</v>
      </c>
      <c r="T31" s="114"/>
      <c r="U31" s="117"/>
      <c r="V31" s="114"/>
      <c r="W31" s="116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3"/>
      <c r="H32" s="114"/>
      <c r="I32" s="117"/>
      <c r="J32" s="114"/>
      <c r="K32" s="117"/>
      <c r="L32" s="114"/>
      <c r="M32" s="117"/>
      <c r="N32" s="114"/>
      <c r="O32" s="117"/>
      <c r="P32" s="114"/>
      <c r="Q32" s="117"/>
      <c r="R32" s="114"/>
      <c r="S32" s="116">
        <f t="shared" si="0"/>
        <v>0</v>
      </c>
      <c r="T32" s="114"/>
      <c r="U32" s="117"/>
      <c r="V32" s="114"/>
      <c r="W32" s="116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3"/>
      <c r="H33" s="114"/>
      <c r="I33" s="117"/>
      <c r="J33" s="114"/>
      <c r="K33" s="117"/>
      <c r="L33" s="114"/>
      <c r="M33" s="117"/>
      <c r="N33" s="114"/>
      <c r="O33" s="117"/>
      <c r="P33" s="114"/>
      <c r="Q33" s="117"/>
      <c r="R33" s="114"/>
      <c r="S33" s="116">
        <f t="shared" si="0"/>
        <v>0</v>
      </c>
      <c r="T33" s="114"/>
      <c r="U33" s="117"/>
      <c r="V33" s="114"/>
      <c r="W33" s="116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3"/>
      <c r="H34" s="114"/>
      <c r="I34" s="117"/>
      <c r="J34" s="114"/>
      <c r="K34" s="117"/>
      <c r="L34" s="114"/>
      <c r="M34" s="117"/>
      <c r="N34" s="114"/>
      <c r="O34" s="117"/>
      <c r="P34" s="114"/>
      <c r="Q34" s="117"/>
      <c r="R34" s="114"/>
      <c r="S34" s="116">
        <f t="shared" si="0"/>
        <v>0</v>
      </c>
      <c r="T34" s="114"/>
      <c r="U34" s="117"/>
      <c r="V34" s="114"/>
      <c r="W34" s="116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3"/>
      <c r="H35" s="114"/>
      <c r="I35" s="117"/>
      <c r="J35" s="114"/>
      <c r="K35" s="117"/>
      <c r="L35" s="114"/>
      <c r="M35" s="117"/>
      <c r="N35" s="114"/>
      <c r="O35" s="117"/>
      <c r="P35" s="114"/>
      <c r="Q35" s="117"/>
      <c r="R35" s="114"/>
      <c r="S35" s="116">
        <f t="shared" si="0"/>
        <v>0</v>
      </c>
      <c r="T35" s="114"/>
      <c r="U35" s="117"/>
      <c r="V35" s="114"/>
      <c r="W35" s="116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3"/>
      <c r="H36" s="114"/>
      <c r="I36" s="117"/>
      <c r="J36" s="114"/>
      <c r="K36" s="117"/>
      <c r="L36" s="114"/>
      <c r="M36" s="117"/>
      <c r="N36" s="114"/>
      <c r="O36" s="117"/>
      <c r="P36" s="114"/>
      <c r="Q36" s="117"/>
      <c r="R36" s="114"/>
      <c r="S36" s="116">
        <f t="shared" si="0"/>
        <v>0</v>
      </c>
      <c r="T36" s="114"/>
      <c r="U36" s="117"/>
      <c r="V36" s="114"/>
      <c r="W36" s="116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13"/>
      <c r="H37" s="114"/>
      <c r="I37" s="117"/>
      <c r="J37" s="114"/>
      <c r="K37" s="117"/>
      <c r="L37" s="114"/>
      <c r="M37" s="117"/>
      <c r="N37" s="114"/>
      <c r="O37" s="117"/>
      <c r="P37" s="114"/>
      <c r="Q37" s="117"/>
      <c r="R37" s="114"/>
      <c r="S37" s="116">
        <f t="shared" si="0"/>
        <v>0</v>
      </c>
      <c r="T37" s="114"/>
      <c r="U37" s="117"/>
      <c r="V37" s="114"/>
      <c r="W37" s="116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13"/>
      <c r="H38" s="114"/>
      <c r="I38" s="117"/>
      <c r="J38" s="114"/>
      <c r="K38" s="117"/>
      <c r="L38" s="114"/>
      <c r="M38" s="117"/>
      <c r="N38" s="114"/>
      <c r="O38" s="117"/>
      <c r="P38" s="114"/>
      <c r="Q38" s="117"/>
      <c r="R38" s="114"/>
      <c r="S38" s="116">
        <f t="shared" si="0"/>
        <v>0</v>
      </c>
      <c r="T38" s="114"/>
      <c r="U38" s="117"/>
      <c r="V38" s="114"/>
      <c r="W38" s="116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13"/>
      <c r="H39" s="114"/>
      <c r="I39" s="117"/>
      <c r="J39" s="114"/>
      <c r="K39" s="117"/>
      <c r="L39" s="114"/>
      <c r="M39" s="117"/>
      <c r="N39" s="114"/>
      <c r="O39" s="117"/>
      <c r="P39" s="114"/>
      <c r="Q39" s="117"/>
      <c r="R39" s="114"/>
      <c r="S39" s="116">
        <f t="shared" si="0"/>
        <v>0</v>
      </c>
      <c r="T39" s="114"/>
      <c r="U39" s="117"/>
      <c r="V39" s="114"/>
      <c r="W39" s="116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13"/>
      <c r="H40" s="114"/>
      <c r="I40" s="117"/>
      <c r="J40" s="114"/>
      <c r="K40" s="117"/>
      <c r="L40" s="114"/>
      <c r="M40" s="117"/>
      <c r="N40" s="114"/>
      <c r="O40" s="117"/>
      <c r="P40" s="114"/>
      <c r="Q40" s="117"/>
      <c r="R40" s="114"/>
      <c r="S40" s="116">
        <f t="shared" si="0"/>
        <v>0</v>
      </c>
      <c r="T40" s="114"/>
      <c r="U40" s="117"/>
      <c r="V40" s="114"/>
      <c r="W40" s="116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13"/>
      <c r="H41" s="114"/>
      <c r="I41" s="117"/>
      <c r="J41" s="114"/>
      <c r="K41" s="117"/>
      <c r="L41" s="114"/>
      <c r="M41" s="117"/>
      <c r="N41" s="114"/>
      <c r="O41" s="117"/>
      <c r="P41" s="114"/>
      <c r="Q41" s="117"/>
      <c r="R41" s="114"/>
      <c r="S41" s="116">
        <f t="shared" si="0"/>
        <v>0</v>
      </c>
      <c r="T41" s="114"/>
      <c r="U41" s="117"/>
      <c r="V41" s="114"/>
      <c r="W41" s="116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13"/>
      <c r="H42" s="114"/>
      <c r="I42" s="117"/>
      <c r="J42" s="114"/>
      <c r="K42" s="117"/>
      <c r="L42" s="114"/>
      <c r="M42" s="117"/>
      <c r="N42" s="114"/>
      <c r="O42" s="117"/>
      <c r="P42" s="114"/>
      <c r="Q42" s="117"/>
      <c r="R42" s="114"/>
      <c r="S42" s="116">
        <f t="shared" si="0"/>
        <v>0</v>
      </c>
      <c r="T42" s="114"/>
      <c r="U42" s="117"/>
      <c r="V42" s="114"/>
      <c r="W42" s="116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13"/>
      <c r="H43" s="114"/>
      <c r="I43" s="117"/>
      <c r="J43" s="114"/>
      <c r="K43" s="117"/>
      <c r="L43" s="114"/>
      <c r="M43" s="117"/>
      <c r="N43" s="114"/>
      <c r="O43" s="117"/>
      <c r="P43" s="114"/>
      <c r="Q43" s="117"/>
      <c r="R43" s="114"/>
      <c r="S43" s="116">
        <f t="shared" si="0"/>
        <v>0</v>
      </c>
      <c r="T43" s="114"/>
      <c r="U43" s="117"/>
      <c r="V43" s="114"/>
      <c r="W43" s="116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6">
        <f t="shared" si="0"/>
        <v>0</v>
      </c>
      <c r="T44" s="114"/>
      <c r="U44" s="114"/>
      <c r="V44" s="114"/>
      <c r="W44" s="116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18">
        <f>SUM(G23:G43)</f>
        <v>10</v>
      </c>
      <c r="H45" s="116"/>
      <c r="I45" s="118">
        <f>SUM(I22:I43)</f>
        <v>2</v>
      </c>
      <c r="J45" s="116"/>
      <c r="K45" s="118">
        <f>SUM(K23:K43)</f>
        <v>0</v>
      </c>
      <c r="L45" s="116"/>
      <c r="M45" s="118">
        <f>SUM(M22:M43)</f>
        <v>1</v>
      </c>
      <c r="N45" s="116"/>
      <c r="O45" s="118">
        <f>SUM(O22:O43)</f>
        <v>0</v>
      </c>
      <c r="P45" s="116"/>
      <c r="Q45" s="118">
        <f>SUM(Q22:Q43)</f>
        <v>1</v>
      </c>
      <c r="R45" s="116"/>
      <c r="S45" s="118">
        <f>SUM(S22:S43)</f>
        <v>10</v>
      </c>
      <c r="T45" s="116"/>
      <c r="U45" s="118">
        <f>SUM(U22:U43)</f>
        <v>0</v>
      </c>
      <c r="V45" s="116"/>
      <c r="W45" s="118">
        <f>SUM(W22:W43)</f>
        <v>10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90"/>
      <c r="D52" s="191"/>
      <c r="E52" s="191"/>
      <c r="Q52" s="14"/>
      <c r="R52" s="14"/>
      <c r="S52" s="14"/>
      <c r="T52" s="14"/>
      <c r="U52" s="14"/>
      <c r="V52" s="14"/>
      <c r="W52" s="14"/>
    </row>
    <row r="53" spans="3:23" x14ac:dyDescent="0.2">
      <c r="C53" s="182"/>
      <c r="D53" s="182"/>
      <c r="E53" s="182"/>
      <c r="M53" s="5"/>
      <c r="N53" s="28" t="s">
        <v>35</v>
      </c>
      <c r="Q53" s="189" t="s">
        <v>130</v>
      </c>
      <c r="R53" s="182"/>
      <c r="S53" s="182"/>
      <c r="T53" s="182"/>
      <c r="U53" s="182"/>
      <c r="V53" s="182"/>
      <c r="W53" s="18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6" workbookViewId="0">
      <selection activeCell="AI23" sqref="AI23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8" t="s">
        <v>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2" ht="6" customHeight="1" x14ac:dyDescent="0.2"/>
    <row r="4" spans="2:22" ht="15.75" customHeight="1" x14ac:dyDescent="0.25">
      <c r="B4" s="183" t="s">
        <v>158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2" ht="12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2" ht="4.5" customHeight="1" x14ac:dyDescent="0.2"/>
    <row r="7" spans="2:22" ht="12" hidden="1" customHeight="1" x14ac:dyDescent="0.2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</row>
    <row r="8" spans="2:22" hidden="1" x14ac:dyDescent="0.2"/>
    <row r="9" spans="2:22" ht="15.75" x14ac:dyDescent="0.25">
      <c r="B9" s="12" t="s">
        <v>166</v>
      </c>
      <c r="C9" s="12"/>
      <c r="D9" s="12"/>
      <c r="E9" s="12"/>
      <c r="H9" s="121"/>
      <c r="I9" s="121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84" t="s">
        <v>54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</row>
    <row r="12" spans="2:22" ht="6.75" hidden="1" customHeight="1" x14ac:dyDescent="0.2"/>
    <row r="13" spans="2:22" ht="10.5" customHeight="1" x14ac:dyDescent="0.2">
      <c r="B13" s="186" t="s">
        <v>49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2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2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09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09">
        <v>1</v>
      </c>
      <c r="H24" s="5"/>
      <c r="I24" s="39">
        <v>1</v>
      </c>
      <c r="J24" s="5"/>
      <c r="K24" s="39"/>
      <c r="L24" s="5"/>
      <c r="M24" s="39">
        <v>1</v>
      </c>
      <c r="N24" s="140"/>
      <c r="O24" s="39"/>
      <c r="P24" s="5"/>
      <c r="Q24" s="39"/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5">
        <v>23</v>
      </c>
      <c r="H25" s="5"/>
      <c r="I25" s="39">
        <v>1</v>
      </c>
      <c r="J25" s="5"/>
      <c r="K25" s="39"/>
      <c r="L25" s="5"/>
      <c r="M25" s="39">
        <v>0</v>
      </c>
      <c r="N25" s="5"/>
      <c r="O25" s="39"/>
      <c r="P25" s="5"/>
      <c r="Q25" s="39"/>
      <c r="R25" s="5"/>
      <c r="S25" s="43">
        <f t="shared" si="0"/>
        <v>24</v>
      </c>
      <c r="T25" s="5"/>
      <c r="U25" s="39"/>
      <c r="V25" s="5"/>
      <c r="W25" s="43">
        <f>IF(ISNUMBER(S25),S25,0)-IF(ISNUMBER(U25),U25,0)</f>
        <v>24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0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0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0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0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0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0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09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0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09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0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09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0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0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0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0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0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09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0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25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1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26</v>
      </c>
      <c r="T45" s="43"/>
      <c r="U45" s="44">
        <f>SUM(U22:U43)</f>
        <v>0</v>
      </c>
      <c r="V45" s="43"/>
      <c r="W45" s="44">
        <f>SUM(W22:W43)</f>
        <v>26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90" t="s">
        <v>164</v>
      </c>
      <c r="D52" s="190"/>
      <c r="E52" s="190"/>
      <c r="Q52" s="14"/>
      <c r="R52" s="14"/>
      <c r="S52" s="14"/>
      <c r="T52" s="14"/>
      <c r="U52" s="14"/>
      <c r="V52" s="14"/>
      <c r="W52" s="14"/>
    </row>
    <row r="53" spans="3:23" x14ac:dyDescent="0.2">
      <c r="C53" s="182"/>
      <c r="D53" s="182"/>
      <c r="E53" s="182"/>
      <c r="K53" s="139"/>
      <c r="M53" s="5"/>
      <c r="N53" s="28" t="s">
        <v>35</v>
      </c>
      <c r="Q53" s="29"/>
      <c r="S53" s="148" t="s">
        <v>165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2" ht="6" customHeight="1" x14ac:dyDescent="0.2"/>
    <row r="4" spans="2:22" ht="15.75" customHeight="1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2" ht="12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2" ht="4.5" customHeight="1" x14ac:dyDescent="0.2"/>
    <row r="7" spans="2:22" ht="12" hidden="1" customHeight="1" x14ac:dyDescent="0.2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08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0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0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0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0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0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0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0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0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0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0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0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0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0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0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0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0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0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0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0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0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0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82"/>
      <c r="D53" s="182"/>
      <c r="E53" s="182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10" workbookViewId="0">
      <selection activeCell="W23" sqref="W2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19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8" t="s">
        <v>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5" ht="6" customHeight="1" x14ac:dyDescent="0.2"/>
    <row r="4" spans="2:25" ht="15.75" customHeight="1" x14ac:dyDescent="0.25">
      <c r="B4" s="192" t="s">
        <v>131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5" ht="12" customHeight="1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5" ht="4.5" customHeight="1" x14ac:dyDescent="0.2"/>
    <row r="7" spans="2:25" ht="12" hidden="1" customHeight="1" x14ac:dyDescent="0.2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</row>
    <row r="8" spans="2:25" hidden="1" x14ac:dyDescent="0.2"/>
    <row r="9" spans="2:25" s="148" customFormat="1" ht="15.75" x14ac:dyDescent="0.25">
      <c r="B9" s="12" t="s">
        <v>39</v>
      </c>
      <c r="C9" s="12"/>
      <c r="D9" s="12"/>
      <c r="E9" s="12"/>
      <c r="G9" s="151"/>
      <c r="H9" s="13" t="str">
        <f>Kriminal!H6</f>
        <v>Novembru 2019</v>
      </c>
      <c r="I9" s="151"/>
      <c r="L9" s="151"/>
      <c r="M9" s="151"/>
      <c r="P9" s="151"/>
      <c r="Q9" s="151"/>
    </row>
    <row r="10" spans="2:25" ht="3.75" customHeight="1" x14ac:dyDescent="0.2"/>
    <row r="11" spans="2:25" ht="106.7" customHeight="1" x14ac:dyDescent="0.2">
      <c r="B11" s="184" t="s">
        <v>54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</row>
    <row r="12" spans="2:25" ht="6.75" hidden="1" customHeight="1" x14ac:dyDescent="0.2"/>
    <row r="13" spans="2:25" ht="10.5" customHeight="1" x14ac:dyDescent="0.2">
      <c r="B13" s="186" t="s">
        <v>49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</row>
    <row r="14" spans="2:25" ht="41.25" customHeight="1" x14ac:dyDescent="0.2">
      <c r="O14" s="14"/>
      <c r="P14" s="14"/>
      <c r="Q14" s="14"/>
      <c r="R14" s="14"/>
      <c r="S14" s="14"/>
      <c r="T14" s="14"/>
      <c r="U14" s="120"/>
    </row>
    <row r="15" spans="2:25" ht="12.95" customHeight="1" x14ac:dyDescent="0.2">
      <c r="R15" s="15" t="s">
        <v>55</v>
      </c>
    </row>
    <row r="16" spans="2:25" ht="11.25" customHeight="1" x14ac:dyDescent="0.2">
      <c r="R16" s="15"/>
      <c r="Y16" s="123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2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2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4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09">
        <v>25</v>
      </c>
      <c r="H23" s="5"/>
      <c r="I23" s="38"/>
      <c r="J23" s="5"/>
      <c r="K23" s="38"/>
      <c r="L23" s="5"/>
      <c r="M23" s="38">
        <v>3</v>
      </c>
      <c r="N23" s="5"/>
      <c r="O23" s="38"/>
      <c r="P23" s="5"/>
      <c r="Q23" s="143"/>
      <c r="R23" s="5"/>
      <c r="S23" s="43">
        <f t="shared" ref="S23:S43" si="0">IF(ISNUMBER(G23),G23,0)+IF(ISNUMBER(I23),I23,0)-IF(ISNUMBER(M23),M23,0)+IF(ISNUMBER(O23),O23,0)-IF(ISNUMBER(Q23),Q23,0)+IF(ISNUMBER(K23),K23,0)</f>
        <v>22</v>
      </c>
      <c r="T23" s="5"/>
      <c r="U23" s="146">
        <v>0</v>
      </c>
      <c r="V23" s="5"/>
      <c r="W23" s="43">
        <f t="shared" ref="W23:W43" si="1">IF(ISNUMBER(S23),S23,0)-IF(ISNUMBER(U23),U23,0)</f>
        <v>22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09">
        <v>45</v>
      </c>
      <c r="H24" s="5"/>
      <c r="I24" s="39">
        <v>2</v>
      </c>
      <c r="J24" s="5"/>
      <c r="K24" s="39"/>
      <c r="L24" s="5"/>
      <c r="M24" s="39">
        <v>6</v>
      </c>
      <c r="N24" s="5"/>
      <c r="O24" s="39"/>
      <c r="P24" s="5"/>
      <c r="Q24" s="125"/>
      <c r="R24" s="5"/>
      <c r="S24" s="43">
        <f t="shared" si="0"/>
        <v>41</v>
      </c>
      <c r="T24" s="5"/>
      <c r="U24" s="147">
        <v>3</v>
      </c>
      <c r="V24" s="5"/>
      <c r="W24" s="43">
        <f t="shared" si="1"/>
        <v>38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0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25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0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25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0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25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09">
        <v>16</v>
      </c>
      <c r="H28" s="5"/>
      <c r="I28" s="39"/>
      <c r="J28" s="5"/>
      <c r="K28" s="39"/>
      <c r="L28" s="5"/>
      <c r="M28" s="39"/>
      <c r="N28" s="5"/>
      <c r="O28" s="125"/>
      <c r="P28" s="5"/>
      <c r="Q28" s="39"/>
      <c r="R28" s="5"/>
      <c r="S28" s="43">
        <f t="shared" si="0"/>
        <v>16</v>
      </c>
      <c r="T28" s="5"/>
      <c r="U28" s="133">
        <v>0</v>
      </c>
      <c r="V28" s="5"/>
      <c r="W28" s="43">
        <f t="shared" si="1"/>
        <v>16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0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25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0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3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0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25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09">
        <v>3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3</v>
      </c>
      <c r="T32" s="5"/>
      <c r="U32" s="133">
        <v>0</v>
      </c>
      <c r="V32" s="5"/>
      <c r="W32" s="43">
        <f t="shared" si="1"/>
        <v>3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09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25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09">
        <v>39</v>
      </c>
      <c r="H34" s="5"/>
      <c r="I34" s="39">
        <v>1</v>
      </c>
      <c r="J34" s="5"/>
      <c r="K34" s="39"/>
      <c r="L34" s="5"/>
      <c r="M34" s="39">
        <v>18</v>
      </c>
      <c r="N34" s="5"/>
      <c r="O34" s="39"/>
      <c r="P34" s="5"/>
      <c r="Q34" s="39"/>
      <c r="R34" s="5"/>
      <c r="S34" s="43">
        <f t="shared" si="0"/>
        <v>22</v>
      </c>
      <c r="T34" s="5"/>
      <c r="U34" s="133">
        <v>0</v>
      </c>
      <c r="V34" s="5"/>
      <c r="W34" s="43">
        <f t="shared" si="1"/>
        <v>22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09">
        <v>1</v>
      </c>
      <c r="H35" s="5"/>
      <c r="I35" s="147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3">
        <v>0</v>
      </c>
      <c r="V35" s="5"/>
      <c r="W35" s="43">
        <f t="shared" si="1"/>
        <v>1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09">
        <v>180</v>
      </c>
      <c r="H36" s="5"/>
      <c r="I36" s="39">
        <v>19</v>
      </c>
      <c r="J36" s="5"/>
      <c r="K36" s="39"/>
      <c r="L36" s="5"/>
      <c r="M36" s="39">
        <v>97</v>
      </c>
      <c r="N36" s="5"/>
      <c r="O36" s="39"/>
      <c r="P36" s="5"/>
      <c r="Q36" s="39"/>
      <c r="R36" s="5"/>
      <c r="S36" s="43">
        <f t="shared" si="0"/>
        <v>102</v>
      </c>
      <c r="T36" s="5"/>
      <c r="U36" s="133">
        <v>0</v>
      </c>
      <c r="V36" s="5"/>
      <c r="W36" s="43">
        <f t="shared" si="1"/>
        <v>102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0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25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0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25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0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25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0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25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0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25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0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25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09">
        <v>7</v>
      </c>
      <c r="H43" s="5"/>
      <c r="I43" s="39"/>
      <c r="J43" s="5"/>
      <c r="K43" s="39"/>
      <c r="L43" s="5"/>
      <c r="M43" s="39">
        <v>1</v>
      </c>
      <c r="N43" s="5"/>
      <c r="O43" s="39"/>
      <c r="P43" s="5"/>
      <c r="Q43" s="39"/>
      <c r="R43" s="5"/>
      <c r="S43" s="43">
        <f t="shared" si="0"/>
        <v>6</v>
      </c>
      <c r="T43" s="5"/>
      <c r="U43" s="125"/>
      <c r="V43" s="5"/>
      <c r="W43" s="43">
        <f t="shared" si="1"/>
        <v>6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318</v>
      </c>
      <c r="H45" s="44">
        <f t="shared" ref="H45:W45" si="2">SUM(H23:H43)</f>
        <v>0</v>
      </c>
      <c r="I45" s="44">
        <f t="shared" si="2"/>
        <v>22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125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215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212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26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27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28"/>
      <c r="V48" s="21"/>
      <c r="W48" s="21"/>
      <c r="X48" s="27"/>
    </row>
    <row r="49" spans="2:24" x14ac:dyDescent="0.2">
      <c r="C49" s="134"/>
      <c r="D49" s="155" t="s">
        <v>135</v>
      </c>
      <c r="E49" s="155"/>
      <c r="F49" s="151"/>
      <c r="G49" s="156">
        <v>0</v>
      </c>
      <c r="H49" s="137"/>
      <c r="I49" s="156">
        <v>1</v>
      </c>
      <c r="J49" s="137"/>
      <c r="K49" s="136"/>
      <c r="L49" s="137"/>
      <c r="M49" s="136">
        <v>0</v>
      </c>
      <c r="N49" s="137"/>
      <c r="O49" s="136"/>
      <c r="P49" s="137"/>
      <c r="Q49" s="136"/>
      <c r="R49" s="135"/>
      <c r="S49" s="157">
        <v>1</v>
      </c>
      <c r="T49" s="151"/>
      <c r="U49" s="147"/>
      <c r="V49" s="151"/>
      <c r="W49" s="157">
        <v>1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49"/>
      <c r="C52" s="144" t="s">
        <v>163</v>
      </c>
      <c r="D52" s="150"/>
      <c r="E52" s="14"/>
      <c r="Q52" s="14"/>
      <c r="R52" s="14"/>
      <c r="S52" s="14"/>
      <c r="T52" s="14"/>
      <c r="U52" s="120"/>
      <c r="V52" s="14"/>
      <c r="W52" s="14"/>
    </row>
    <row r="53" spans="2:24" x14ac:dyDescent="0.2">
      <c r="C53" s="182" t="s">
        <v>10</v>
      </c>
      <c r="D53" s="182"/>
      <c r="E53" s="182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29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26"/>
      <c r="V56" s="5"/>
      <c r="W56" s="34"/>
    </row>
    <row r="57" spans="2:24" x14ac:dyDescent="0.2">
      <c r="Q57" s="35"/>
      <c r="R57" s="36"/>
      <c r="S57" s="36"/>
      <c r="T57" s="36"/>
      <c r="U57" s="130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November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45CE70B9-C971-4869-AAAC-FA601E740383}"/>
</file>

<file path=customXml/itemProps2.xml><?xml version="1.0" encoding="utf-8"?>
<ds:datastoreItem xmlns:ds="http://schemas.openxmlformats.org/officeDocument/2006/customXml" ds:itemID="{A4C967D5-8B63-444C-A514-357678D648AC}"/>
</file>

<file path=customXml/itemProps3.xml><?xml version="1.0" encoding="utf-8"?>
<ds:datastoreItem xmlns:ds="http://schemas.openxmlformats.org/officeDocument/2006/customXml" ds:itemID="{37181A9C-BA35-4DB6-960E-02AF8D2DE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Sultana B.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Grech S. (Ghawdex)</vt:lpstr>
      <vt:lpstr>Galea C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2020-02-19T13:03:54Z</cp:lastPrinted>
  <dcterms:created xsi:type="dcterms:W3CDTF">2001-09-20T13:22:09Z</dcterms:created>
  <dcterms:modified xsi:type="dcterms:W3CDTF">2021-09-02T06:16:48Z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