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3\"/>
    </mc:Choice>
  </mc:AlternateContent>
  <xr:revisionPtr revIDLastSave="0" documentId="13_ncr:1_{4B4257AB-3673-453C-B80C-985EBB7052C9}" xr6:coauthVersionLast="47" xr6:coauthVersionMax="47" xr10:uidLastSave="{00000000-0000-0000-0000-000000000000}"/>
  <bookViews>
    <workbookView xWindow="-120" yWindow="-120" windowWidth="21840" windowHeight="13020" tabRatio="934" xr2:uid="{00000000-000D-0000-FFFF-FFFF00000000}"/>
  </bookViews>
  <sheets>
    <sheet name="Caruana L. (Ghawdex)" sheetId="36" r:id="rId1"/>
    <sheet name="Frendo Dimech D. (Ghawdex)" sheetId="34" r:id="rId2"/>
    <sheet name="Grech S. (Ghawdex)" sheetId="27" r:id="rId3"/>
    <sheet name="Sultana B. (Għawdex)" sheetId="28" r:id="rId4"/>
    <sheet name="Kriminal" sheetId="43" r:id="rId5"/>
    <sheet name="Introdotti(Mag-Gozo)" sheetId="3" r:id="rId6"/>
    <sheet name="Pendenti(Mag-Gozo)" sheetId="7" r:id="rId7"/>
    <sheet name="Decizi(Mag-Gozo)" sheetId="5" r:id="rId8"/>
    <sheet name="Lista Gudikanti" sheetId="44" r:id="rId9"/>
    <sheet name="Kriminal (Appelli Inferjuri)" sheetId="26" r:id="rId10"/>
    <sheet name="blank" sheetId="37" state="hidden" r:id="rId11"/>
    <sheet name="empty 3" sheetId="38" state="hidden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8" i="27" l="1"/>
  <c r="W48" i="27" s="1"/>
  <c r="W43" i="27"/>
  <c r="S49" i="27"/>
  <c r="W49" i="27" s="1"/>
  <c r="H9" i="28"/>
  <c r="I9" i="28"/>
  <c r="H9" i="27"/>
  <c r="A6" i="7"/>
  <c r="A6" i="5"/>
  <c r="A6" i="3"/>
  <c r="H9" i="36"/>
  <c r="H9" i="34"/>
  <c r="C14" i="43"/>
  <c r="C15" i="43"/>
  <c r="C16" i="43"/>
  <c r="C13" i="43"/>
  <c r="S23" i="28"/>
  <c r="S24" i="28"/>
  <c r="S25" i="28"/>
  <c r="W25" i="28" s="1"/>
  <c r="S24" i="27"/>
  <c r="W24" i="27" s="1"/>
  <c r="S25" i="27"/>
  <c r="B12" i="7" s="1"/>
  <c r="S26" i="27"/>
  <c r="W26" i="27" s="1"/>
  <c r="S27" i="27"/>
  <c r="W27" i="27" s="1"/>
  <c r="S28" i="27"/>
  <c r="B15" i="7" s="1"/>
  <c r="S29" i="27"/>
  <c r="W29" i="27" s="1"/>
  <c r="S30" i="27"/>
  <c r="W30" i="27" s="1"/>
  <c r="S31" i="27"/>
  <c r="W31" i="27" s="1"/>
  <c r="S32" i="27"/>
  <c r="W32" i="27" s="1"/>
  <c r="S33" i="27"/>
  <c r="W33" i="27"/>
  <c r="S34" i="27"/>
  <c r="W34" i="27" s="1"/>
  <c r="S35" i="27"/>
  <c r="B22" i="7"/>
  <c r="S36" i="27"/>
  <c r="W36" i="27" s="1"/>
  <c r="S37" i="27"/>
  <c r="W37" i="27" s="1"/>
  <c r="S38" i="27"/>
  <c r="W38" i="27" s="1"/>
  <c r="S39" i="27"/>
  <c r="B26" i="7" s="1"/>
  <c r="S40" i="27"/>
  <c r="W40" i="27" s="1"/>
  <c r="B27" i="7"/>
  <c r="S41" i="27"/>
  <c r="W41" i="27" s="1"/>
  <c r="S42" i="27"/>
  <c r="W42" i="27" s="1"/>
  <c r="S43" i="27"/>
  <c r="S44" i="27"/>
  <c r="W44" i="27"/>
  <c r="E10" i="3"/>
  <c r="S26" i="28"/>
  <c r="C13" i="7"/>
  <c r="S27" i="28"/>
  <c r="C14" i="7" s="1"/>
  <c r="S28" i="28"/>
  <c r="W28" i="28"/>
  <c r="S29" i="28"/>
  <c r="W29" i="28" s="1"/>
  <c r="S30" i="28"/>
  <c r="C17" i="7" s="1"/>
  <c r="S31" i="28"/>
  <c r="W31" i="28" s="1"/>
  <c r="S32" i="28"/>
  <c r="C19" i="7"/>
  <c r="S33" i="28"/>
  <c r="C20" i="7" s="1"/>
  <c r="S34" i="28"/>
  <c r="W34" i="28"/>
  <c r="S35" i="28"/>
  <c r="W35" i="28" s="1"/>
  <c r="S36" i="28"/>
  <c r="W36" i="28" s="1"/>
  <c r="S37" i="28"/>
  <c r="W37" i="28"/>
  <c r="S38" i="28"/>
  <c r="C25" i="7" s="1"/>
  <c r="S39" i="28"/>
  <c r="W39" i="28" s="1"/>
  <c r="S40" i="28"/>
  <c r="C27" i="7" s="1"/>
  <c r="S41" i="28"/>
  <c r="C28" i="7" s="1"/>
  <c r="S42" i="28"/>
  <c r="W42" i="28"/>
  <c r="C29" i="7"/>
  <c r="S43" i="28"/>
  <c r="C30" i="7"/>
  <c r="C12" i="3"/>
  <c r="D12" i="3"/>
  <c r="U45" i="36"/>
  <c r="M13" i="43" s="1"/>
  <c r="S43" i="36"/>
  <c r="W43" i="36" s="1"/>
  <c r="W42" i="36"/>
  <c r="S41" i="36"/>
  <c r="W41" i="36" s="1"/>
  <c r="S40" i="36"/>
  <c r="D27" i="7" s="1"/>
  <c r="S39" i="36"/>
  <c r="D26" i="7" s="1"/>
  <c r="S38" i="36"/>
  <c r="W38" i="36" s="1"/>
  <c r="S37" i="36"/>
  <c r="W37" i="36" s="1"/>
  <c r="S36" i="36"/>
  <c r="W36" i="36" s="1"/>
  <c r="S35" i="36"/>
  <c r="W35" i="36"/>
  <c r="S34" i="36"/>
  <c r="W34" i="36" s="1"/>
  <c r="S33" i="36"/>
  <c r="W33" i="36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D14" i="7" s="1"/>
  <c r="S26" i="36"/>
  <c r="S25" i="36"/>
  <c r="W25" i="36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/>
  <c r="S42" i="38"/>
  <c r="W42" i="38"/>
  <c r="S41" i="38"/>
  <c r="W41" i="38" s="1"/>
  <c r="S40" i="38"/>
  <c r="W40" i="38" s="1"/>
  <c r="S39" i="38"/>
  <c r="W39" i="38" s="1"/>
  <c r="S38" i="38"/>
  <c r="W38" i="38"/>
  <c r="S37" i="38"/>
  <c r="W37" i="38"/>
  <c r="S36" i="38"/>
  <c r="W36" i="38" s="1"/>
  <c r="S35" i="38"/>
  <c r="W35" i="38" s="1"/>
  <c r="S34" i="38"/>
  <c r="W34" i="38" s="1"/>
  <c r="S33" i="38"/>
  <c r="W33" i="38" s="1"/>
  <c r="S32" i="38"/>
  <c r="W32" i="38"/>
  <c r="S31" i="38"/>
  <c r="W31" i="38"/>
  <c r="S30" i="38"/>
  <c r="W30" i="38" s="1"/>
  <c r="S29" i="38"/>
  <c r="W29" i="38" s="1"/>
  <c r="S28" i="38"/>
  <c r="S27" i="38"/>
  <c r="W27" i="38" s="1"/>
  <c r="S26" i="38"/>
  <c r="W26" i="38" s="1"/>
  <c r="S25" i="38"/>
  <c r="W25" i="38"/>
  <c r="S24" i="38"/>
  <c r="W24" i="38" s="1"/>
  <c r="G45" i="38"/>
  <c r="H9" i="38"/>
  <c r="E11" i="3"/>
  <c r="E23" i="3"/>
  <c r="E21" i="3"/>
  <c r="F11" i="3"/>
  <c r="F12" i="3"/>
  <c r="E10" i="5"/>
  <c r="E11" i="5"/>
  <c r="S23" i="27"/>
  <c r="B10" i="7" s="1"/>
  <c r="C10" i="7"/>
  <c r="S23" i="34"/>
  <c r="W23" i="34" s="1"/>
  <c r="S24" i="34"/>
  <c r="W24" i="34" s="1"/>
  <c r="S25" i="34"/>
  <c r="E12" i="7" s="1"/>
  <c r="S26" i="34"/>
  <c r="E13" i="7" s="1"/>
  <c r="S27" i="34"/>
  <c r="W27" i="34" s="1"/>
  <c r="S28" i="34"/>
  <c r="W28" i="34" s="1"/>
  <c r="S29" i="34"/>
  <c r="E16" i="7" s="1"/>
  <c r="W29" i="34"/>
  <c r="S30" i="34"/>
  <c r="E17" i="7" s="1"/>
  <c r="S31" i="34"/>
  <c r="E18" i="7" s="1"/>
  <c r="S32" i="34"/>
  <c r="E19" i="7" s="1"/>
  <c r="S33" i="34"/>
  <c r="W33" i="34" s="1"/>
  <c r="E20" i="7"/>
  <c r="S34" i="34"/>
  <c r="W34" i="34" s="1"/>
  <c r="S35" i="34"/>
  <c r="E22" i="7" s="1"/>
  <c r="S36" i="34"/>
  <c r="E23" i="7" s="1"/>
  <c r="S37" i="34"/>
  <c r="W37" i="34" s="1"/>
  <c r="S38" i="34"/>
  <c r="W38" i="34"/>
  <c r="S39" i="34"/>
  <c r="E26" i="7" s="1"/>
  <c r="W40" i="28"/>
  <c r="S40" i="34"/>
  <c r="E27" i="7" s="1"/>
  <c r="S41" i="34"/>
  <c r="W41" i="34" s="1"/>
  <c r="E28" i="7"/>
  <c r="S42" i="34"/>
  <c r="E29" i="7" s="1"/>
  <c r="S43" i="34"/>
  <c r="E30" i="7"/>
  <c r="G45" i="28"/>
  <c r="F16" i="43" s="1"/>
  <c r="M45" i="28"/>
  <c r="I16" i="43" s="1"/>
  <c r="G45" i="34"/>
  <c r="F14" i="43" s="1"/>
  <c r="G45" i="36"/>
  <c r="F13" i="43" s="1"/>
  <c r="Q45" i="36"/>
  <c r="K13" i="43" s="1"/>
  <c r="O45" i="36"/>
  <c r="J13" i="43" s="1"/>
  <c r="M45" i="36"/>
  <c r="I13" i="43" s="1"/>
  <c r="K45" i="36"/>
  <c r="H13" i="43" s="1"/>
  <c r="I45" i="36"/>
  <c r="G13" i="43" s="1"/>
  <c r="I45" i="27"/>
  <c r="G15" i="43" s="1"/>
  <c r="I45" i="28"/>
  <c r="G16" i="43" s="1"/>
  <c r="K45" i="27"/>
  <c r="H15" i="43" s="1"/>
  <c r="M45" i="27"/>
  <c r="I15" i="43" s="1"/>
  <c r="O45" i="27"/>
  <c r="J15" i="43" s="1"/>
  <c r="Q45" i="27"/>
  <c r="K15" i="43" s="1"/>
  <c r="U45" i="27"/>
  <c r="M15" i="43" s="1"/>
  <c r="K45" i="28"/>
  <c r="H16" i="43" s="1"/>
  <c r="O45" i="28"/>
  <c r="J16" i="43" s="1"/>
  <c r="Q45" i="28"/>
  <c r="K16" i="43" s="1"/>
  <c r="U45" i="28"/>
  <c r="M16" i="43" s="1"/>
  <c r="I45" i="34"/>
  <c r="G14" i="43" s="1"/>
  <c r="K45" i="34"/>
  <c r="H14" i="43" s="1"/>
  <c r="M45" i="34"/>
  <c r="I14" i="43" s="1"/>
  <c r="O45" i="34"/>
  <c r="J14" i="43" s="1"/>
  <c r="Q45" i="34"/>
  <c r="K14" i="43" s="1"/>
  <c r="U45" i="34"/>
  <c r="M14" i="43" s="1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0" i="3"/>
  <c r="D29" i="7"/>
  <c r="B20" i="7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C10" i="5"/>
  <c r="D10" i="5"/>
  <c r="F10" i="5"/>
  <c r="C11" i="5"/>
  <c r="F11" i="5"/>
  <c r="C12" i="5"/>
  <c r="F12" i="5"/>
  <c r="C13" i="5"/>
  <c r="F13" i="5"/>
  <c r="C14" i="5"/>
  <c r="F14" i="5"/>
  <c r="C15" i="5"/>
  <c r="F15" i="5"/>
  <c r="C16" i="5"/>
  <c r="F16" i="5"/>
  <c r="C17" i="5"/>
  <c r="F17" i="5"/>
  <c r="C18" i="5"/>
  <c r="F18" i="5"/>
  <c r="C19" i="5"/>
  <c r="F19" i="5"/>
  <c r="C20" i="5"/>
  <c r="F20" i="5"/>
  <c r="C21" i="5"/>
  <c r="D21" i="5"/>
  <c r="F21" i="5"/>
  <c r="C22" i="5"/>
  <c r="F22" i="5"/>
  <c r="C23" i="5"/>
  <c r="F23" i="5"/>
  <c r="C24" i="5"/>
  <c r="D24" i="5"/>
  <c r="F24" i="5"/>
  <c r="C25" i="5"/>
  <c r="F25" i="5"/>
  <c r="C26" i="5"/>
  <c r="F26" i="5"/>
  <c r="C27" i="5"/>
  <c r="F27" i="5"/>
  <c r="C28" i="5"/>
  <c r="F28" i="5"/>
  <c r="C29" i="5"/>
  <c r="F29" i="5"/>
  <c r="C30" i="5"/>
  <c r="F30" i="5"/>
  <c r="C10" i="3"/>
  <c r="C11" i="3"/>
  <c r="D11" i="3"/>
  <c r="E12" i="3"/>
  <c r="E13" i="3"/>
  <c r="C13" i="3"/>
  <c r="D13" i="3"/>
  <c r="E14" i="3"/>
  <c r="C14" i="3"/>
  <c r="D14" i="3"/>
  <c r="E15" i="3"/>
  <c r="C15" i="3"/>
  <c r="E16" i="3"/>
  <c r="C16" i="3"/>
  <c r="E17" i="3"/>
  <c r="C17" i="3"/>
  <c r="D17" i="3"/>
  <c r="E18" i="3"/>
  <c r="C18" i="3"/>
  <c r="D18" i="3"/>
  <c r="E19" i="3"/>
  <c r="C19" i="3"/>
  <c r="D19" i="3"/>
  <c r="E20" i="3"/>
  <c r="C20" i="3"/>
  <c r="C21" i="3"/>
  <c r="D21" i="3"/>
  <c r="E22" i="3"/>
  <c r="C22" i="3"/>
  <c r="C23" i="3"/>
  <c r="D23" i="3"/>
  <c r="E24" i="3"/>
  <c r="C24" i="3"/>
  <c r="D24" i="3"/>
  <c r="E25" i="3"/>
  <c r="C25" i="3"/>
  <c r="D25" i="3"/>
  <c r="E26" i="3"/>
  <c r="C26" i="3"/>
  <c r="E27" i="3"/>
  <c r="C27" i="3"/>
  <c r="D27" i="3"/>
  <c r="E28" i="3"/>
  <c r="C28" i="3"/>
  <c r="D28" i="3"/>
  <c r="E29" i="3"/>
  <c r="C29" i="3"/>
  <c r="D29" i="3"/>
  <c r="E30" i="3"/>
  <c r="C30" i="3"/>
  <c r="D30" i="3"/>
  <c r="S47" i="36"/>
  <c r="W47" i="36" s="1"/>
  <c r="S35" i="26"/>
  <c r="W35" i="26" s="1"/>
  <c r="K31" i="7"/>
  <c r="J31" i="7"/>
  <c r="I31" i="7"/>
  <c r="H31" i="7"/>
  <c r="G31" i="7"/>
  <c r="F31" i="7"/>
  <c r="D30" i="5"/>
  <c r="D29" i="5"/>
  <c r="D28" i="5"/>
  <c r="D27" i="5"/>
  <c r="D26" i="5"/>
  <c r="D25" i="5"/>
  <c r="D23" i="5"/>
  <c r="D22" i="5"/>
  <c r="D20" i="5"/>
  <c r="D19" i="5"/>
  <c r="D18" i="5"/>
  <c r="D17" i="5"/>
  <c r="D16" i="5"/>
  <c r="D11" i="5"/>
  <c r="D12" i="5"/>
  <c r="D13" i="5"/>
  <c r="D14" i="5"/>
  <c r="D15" i="5"/>
  <c r="L31" i="5"/>
  <c r="K31" i="5"/>
  <c r="J31" i="5"/>
  <c r="I31" i="5"/>
  <c r="H31" i="5"/>
  <c r="G31" i="5"/>
  <c r="D26" i="3"/>
  <c r="D22" i="3"/>
  <c r="D20" i="3"/>
  <c r="D16" i="3"/>
  <c r="D15" i="3"/>
  <c r="D10" i="3"/>
  <c r="I31" i="3"/>
  <c r="H31" i="3"/>
  <c r="G31" i="3"/>
  <c r="S47" i="34"/>
  <c r="W47" i="34" s="1"/>
  <c r="S47" i="28"/>
  <c r="W47" i="28" s="1"/>
  <c r="S47" i="27"/>
  <c r="W47" i="27" s="1"/>
  <c r="S37" i="26"/>
  <c r="W37" i="26" s="1"/>
  <c r="S41" i="26"/>
  <c r="W41" i="26" s="1"/>
  <c r="S43" i="26"/>
  <c r="W43" i="26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11" i="26"/>
  <c r="S29" i="26"/>
  <c r="W29" i="26" s="1"/>
  <c r="S33" i="26"/>
  <c r="W33" i="26" s="1"/>
  <c r="S31" i="26"/>
  <c r="W31" i="26" s="1"/>
  <c r="S39" i="26"/>
  <c r="W39" i="26" s="1"/>
  <c r="G45" i="26"/>
  <c r="S25" i="26"/>
  <c r="S27" i="26"/>
  <c r="W27" i="26" s="1"/>
  <c r="D24" i="7"/>
  <c r="C16" i="7"/>
  <c r="W41" i="28"/>
  <c r="S23" i="38"/>
  <c r="S45" i="38" s="1"/>
  <c r="D12" i="7"/>
  <c r="D20" i="7"/>
  <c r="D16" i="7"/>
  <c r="W33" i="28"/>
  <c r="C11" i="7"/>
  <c r="W24" i="28"/>
  <c r="E24" i="7"/>
  <c r="W35" i="34"/>
  <c r="C22" i="7"/>
  <c r="W43" i="34"/>
  <c r="B30" i="7"/>
  <c r="B14" i="7"/>
  <c r="D17" i="7"/>
  <c r="W27" i="28"/>
  <c r="W30" i="34"/>
  <c r="D22" i="7"/>
  <c r="W40" i="34"/>
  <c r="B16" i="7"/>
  <c r="W32" i="34"/>
  <c r="W26" i="28"/>
  <c r="B17" i="7"/>
  <c r="C21" i="7"/>
  <c r="W38" i="28"/>
  <c r="W30" i="28"/>
  <c r="W23" i="28"/>
  <c r="C15" i="7"/>
  <c r="W32" i="28"/>
  <c r="W42" i="34"/>
  <c r="B13" i="7"/>
  <c r="B29" i="7"/>
  <c r="G45" i="27"/>
  <c r="F15" i="43" s="1"/>
  <c r="E25" i="7"/>
  <c r="W43" i="28"/>
  <c r="C24" i="7"/>
  <c r="D28" i="7"/>
  <c r="B25" i="7"/>
  <c r="B24" i="7"/>
  <c r="B28" i="7"/>
  <c r="W28" i="38"/>
  <c r="W35" i="27"/>
  <c r="W26" i="34"/>
  <c r="D18" i="7"/>
  <c r="W31" i="34"/>
  <c r="C12" i="7" l="1"/>
  <c r="L12" i="7" s="1"/>
  <c r="W36" i="34"/>
  <c r="W25" i="27"/>
  <c r="C23" i="7"/>
  <c r="D10" i="7"/>
  <c r="B19" i="7"/>
  <c r="J15" i="3"/>
  <c r="D31" i="5"/>
  <c r="J12" i="3"/>
  <c r="D31" i="3"/>
  <c r="W45" i="28"/>
  <c r="D25" i="7"/>
  <c r="L25" i="7" s="1"/>
  <c r="N25" i="7" s="1"/>
  <c r="W27" i="36"/>
  <c r="L16" i="43"/>
  <c r="N16" i="43" s="1"/>
  <c r="F31" i="3"/>
  <c r="E14" i="7"/>
  <c r="L14" i="7" s="1"/>
  <c r="S45" i="26"/>
  <c r="D15" i="7"/>
  <c r="W23" i="38"/>
  <c r="W45" i="38" s="1"/>
  <c r="W40" i="36"/>
  <c r="J17" i="3"/>
  <c r="B11" i="7"/>
  <c r="B23" i="7"/>
  <c r="J13" i="3"/>
  <c r="D23" i="7"/>
  <c r="J18" i="3"/>
  <c r="J20" i="3"/>
  <c r="D21" i="7"/>
  <c r="D19" i="7"/>
  <c r="J26" i="3"/>
  <c r="L26" i="3" s="1"/>
  <c r="D11" i="7"/>
  <c r="M22" i="5"/>
  <c r="M11" i="5"/>
  <c r="M21" i="5"/>
  <c r="C31" i="3"/>
  <c r="J21" i="3"/>
  <c r="J16" i="3"/>
  <c r="M25" i="5"/>
  <c r="O25" i="5" s="1"/>
  <c r="M29" i="5"/>
  <c r="O29" i="5" s="1"/>
  <c r="M10" i="5"/>
  <c r="M26" i="5"/>
  <c r="O26" i="5" s="1"/>
  <c r="M14" i="5"/>
  <c r="S45" i="27"/>
  <c r="B21" i="7"/>
  <c r="J27" i="3"/>
  <c r="L27" i="3" s="1"/>
  <c r="J23" i="3"/>
  <c r="L23" i="3" s="1"/>
  <c r="J22" i="3"/>
  <c r="J25" i="3"/>
  <c r="L25" i="3" s="1"/>
  <c r="J30" i="3"/>
  <c r="L30" i="3" s="1"/>
  <c r="J10" i="3"/>
  <c r="J28" i="3"/>
  <c r="L28" i="3" s="1"/>
  <c r="L22" i="7"/>
  <c r="M18" i="5"/>
  <c r="M23" i="5"/>
  <c r="O23" i="5" s="1"/>
  <c r="M13" i="5"/>
  <c r="M19" i="5"/>
  <c r="E31" i="5"/>
  <c r="M28" i="5"/>
  <c r="O28" i="5" s="1"/>
  <c r="M27" i="5"/>
  <c r="O27" i="5" s="1"/>
  <c r="E31" i="3"/>
  <c r="J29" i="3"/>
  <c r="L29" i="3" s="1"/>
  <c r="J24" i="3"/>
  <c r="L24" i="3" s="1"/>
  <c r="J19" i="3"/>
  <c r="J14" i="3"/>
  <c r="S45" i="36"/>
  <c r="L16" i="7"/>
  <c r="L28" i="7"/>
  <c r="N28" i="7" s="1"/>
  <c r="L20" i="7"/>
  <c r="L17" i="7"/>
  <c r="M17" i="5"/>
  <c r="M30" i="5"/>
  <c r="O30" i="5" s="1"/>
  <c r="M16" i="5"/>
  <c r="M24" i="5"/>
  <c r="O24" i="5" s="1"/>
  <c r="F31" i="5"/>
  <c r="M15" i="5"/>
  <c r="M20" i="5"/>
  <c r="L27" i="7"/>
  <c r="N27" i="7" s="1"/>
  <c r="E11" i="7"/>
  <c r="F20" i="43"/>
  <c r="L29" i="7"/>
  <c r="N29" i="7" s="1"/>
  <c r="L24" i="7"/>
  <c r="N24" i="7" s="1"/>
  <c r="H20" i="43"/>
  <c r="M20" i="43"/>
  <c r="G20" i="43"/>
  <c r="L15" i="43"/>
  <c r="N15" i="43" s="1"/>
  <c r="L14" i="43"/>
  <c r="N14" i="43" s="1"/>
  <c r="I20" i="43"/>
  <c r="J20" i="43"/>
  <c r="K20" i="43"/>
  <c r="L13" i="43"/>
  <c r="W28" i="27"/>
  <c r="S45" i="34"/>
  <c r="S45" i="28"/>
  <c r="C26" i="7"/>
  <c r="L26" i="7" s="1"/>
  <c r="W39" i="34"/>
  <c r="E15" i="7"/>
  <c r="W23" i="27"/>
  <c r="C18" i="7"/>
  <c r="W39" i="27"/>
  <c r="D13" i="7"/>
  <c r="D30" i="7"/>
  <c r="L30" i="7" s="1"/>
  <c r="B18" i="7"/>
  <c r="E21" i="7"/>
  <c r="W25" i="34"/>
  <c r="M12" i="5"/>
  <c r="C31" i="5"/>
  <c r="W26" i="36"/>
  <c r="E10" i="7"/>
  <c r="W25" i="26"/>
  <c r="W45" i="26" s="1"/>
  <c r="W39" i="36"/>
  <c r="J11" i="3"/>
  <c r="C31" i="7" l="1"/>
  <c r="L19" i="7"/>
  <c r="L15" i="7"/>
  <c r="L15" i="3"/>
  <c r="W45" i="36"/>
  <c r="W45" i="34"/>
  <c r="L23" i="7"/>
  <c r="N23" i="7" s="1"/>
  <c r="L18" i="7"/>
  <c r="O22" i="5"/>
  <c r="L22" i="3"/>
  <c r="L20" i="3"/>
  <c r="L11" i="7"/>
  <c r="O15" i="5"/>
  <c r="L21" i="7"/>
  <c r="N22" i="7" s="1"/>
  <c r="O20" i="5"/>
  <c r="J31" i="3"/>
  <c r="K12" i="3" s="1"/>
  <c r="L12" i="3"/>
  <c r="D31" i="7"/>
  <c r="E31" i="7"/>
  <c r="N26" i="7"/>
  <c r="N30" i="7"/>
  <c r="L13" i="7"/>
  <c r="L10" i="7"/>
  <c r="B31" i="7"/>
  <c r="W45" i="27"/>
  <c r="L20" i="43"/>
  <c r="N13" i="43"/>
  <c r="N20" i="43" s="1"/>
  <c r="O12" i="5"/>
  <c r="M31" i="5"/>
  <c r="P23" i="5" s="1"/>
  <c r="N20" i="7" l="1"/>
  <c r="M15" i="3"/>
  <c r="K15" i="3"/>
  <c r="G32" i="3"/>
  <c r="M29" i="3"/>
  <c r="K28" i="3"/>
  <c r="K18" i="3"/>
  <c r="K17" i="3"/>
  <c r="M23" i="3"/>
  <c r="K23" i="3"/>
  <c r="K25" i="3"/>
  <c r="M28" i="3"/>
  <c r="K22" i="3"/>
  <c r="E32" i="3"/>
  <c r="K16" i="3"/>
  <c r="F32" i="3"/>
  <c r="K26" i="3"/>
  <c r="M27" i="3"/>
  <c r="K10" i="3"/>
  <c r="K11" i="3"/>
  <c r="M25" i="3"/>
  <c r="M22" i="3"/>
  <c r="D32" i="3"/>
  <c r="K20" i="3"/>
  <c r="K30" i="3"/>
  <c r="K21" i="3"/>
  <c r="M26" i="3"/>
  <c r="K19" i="3"/>
  <c r="M20" i="3"/>
  <c r="P22" i="5"/>
  <c r="P30" i="5"/>
  <c r="N12" i="5"/>
  <c r="P24" i="5"/>
  <c r="P15" i="5"/>
  <c r="C32" i="5"/>
  <c r="K24" i="3"/>
  <c r="C32" i="3"/>
  <c r="H32" i="3"/>
  <c r="K29" i="3"/>
  <c r="K27" i="3"/>
  <c r="K13" i="3"/>
  <c r="M12" i="3"/>
  <c r="I32" i="3"/>
  <c r="M24" i="3"/>
  <c r="M30" i="3"/>
  <c r="K14" i="3"/>
  <c r="P28" i="5"/>
  <c r="N15" i="7"/>
  <c r="P20" i="5"/>
  <c r="N14" i="5"/>
  <c r="G32" i="5"/>
  <c r="N25" i="5"/>
  <c r="K32" i="5"/>
  <c r="N22" i="5"/>
  <c r="N10" i="5"/>
  <c r="H32" i="5"/>
  <c r="N16" i="5"/>
  <c r="N20" i="5"/>
  <c r="N28" i="5"/>
  <c r="N15" i="5"/>
  <c r="N29" i="5"/>
  <c r="N26" i="5"/>
  <c r="N19" i="5"/>
  <c r="P27" i="5"/>
  <c r="N27" i="5"/>
  <c r="P25" i="5"/>
  <c r="L32" i="5"/>
  <c r="D32" i="5"/>
  <c r="N24" i="5"/>
  <c r="N23" i="5"/>
  <c r="N17" i="5"/>
  <c r="N18" i="5"/>
  <c r="I32" i="5"/>
  <c r="P26" i="5"/>
  <c r="N11" i="5"/>
  <c r="E32" i="5"/>
  <c r="N21" i="5"/>
  <c r="F32" i="5"/>
  <c r="N30" i="5"/>
  <c r="J32" i="5"/>
  <c r="N13" i="5"/>
  <c r="P29" i="5"/>
  <c r="L31" i="7"/>
  <c r="N12" i="7"/>
  <c r="P12" i="5"/>
  <c r="O20" i="7" l="1"/>
  <c r="O26" i="7"/>
  <c r="O22" i="7"/>
  <c r="O12" i="7"/>
  <c r="K32" i="7"/>
  <c r="J32" i="7"/>
  <c r="G32" i="7"/>
  <c r="M17" i="7"/>
  <c r="M11" i="7"/>
  <c r="I32" i="7"/>
  <c r="M28" i="7"/>
  <c r="M19" i="7"/>
  <c r="M25" i="7"/>
  <c r="M12" i="7"/>
  <c r="M16" i="7"/>
  <c r="H32" i="7"/>
  <c r="M23" i="7"/>
  <c r="M24" i="7"/>
  <c r="F32" i="7"/>
  <c r="M29" i="7"/>
  <c r="M14" i="7"/>
  <c r="M27" i="7"/>
  <c r="M22" i="7"/>
  <c r="M20" i="7"/>
  <c r="E32" i="7"/>
  <c r="O29" i="7"/>
  <c r="O25" i="7"/>
  <c r="M18" i="7"/>
  <c r="O24" i="7"/>
  <c r="O23" i="7"/>
  <c r="M26" i="7"/>
  <c r="M15" i="7"/>
  <c r="M21" i="7"/>
  <c r="O28" i="7"/>
  <c r="M30" i="7"/>
  <c r="C32" i="7"/>
  <c r="D32" i="7"/>
  <c r="O27" i="7"/>
  <c r="O30" i="7"/>
  <c r="M10" i="7"/>
  <c r="B32" i="7"/>
  <c r="O15" i="7"/>
  <c r="M13" i="7"/>
</calcChain>
</file>

<file path=xl/sharedStrings.xml><?xml version="1.0" encoding="utf-8"?>
<sst xmlns="http://schemas.openxmlformats.org/spreadsheetml/2006/main" count="392" uniqueCount="105">
  <si>
    <t>Qorti Tal-Magistrati (Ghawdex)</t>
  </si>
  <si>
    <t>Magistrat Dr. Leonard Caruana LL.D.</t>
  </si>
  <si>
    <t xml:space="preserve">Rapport Ghax-Xahar ta'  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</si>
  <si>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</si>
  <si>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</si>
  <si>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</si>
  <si>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Bilanc</t>
  </si>
  <si>
    <t>Introdotti</t>
  </si>
  <si>
    <t>Ri-</t>
  </si>
  <si>
    <t>Decizi/</t>
  </si>
  <si>
    <t>Trasferiti</t>
  </si>
  <si>
    <t>Pendenti</t>
  </si>
  <si>
    <t>Sine</t>
  </si>
  <si>
    <t>Attivi</t>
  </si>
  <si>
    <t>Introddoti</t>
  </si>
  <si>
    <t>Maghluqa</t>
  </si>
  <si>
    <t>+</t>
  </si>
  <si>
    <t>-</t>
  </si>
  <si>
    <t>Die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</si>
  <si>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</si>
  <si>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</si>
  <si>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</si>
  <si>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</si>
  <si>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</si>
  <si>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</si>
  <si>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</si>
  <si>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</si>
  <si>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</si>
  <si>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</si>
  <si>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</si>
  <si>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</si>
  <si>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</si>
  <si>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</si>
  <si>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</si>
  <si>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</si>
  <si>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</si>
  <si>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</si>
  <si>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</si>
  <si>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</si>
  <si>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`</t>
  </si>
  <si>
    <t>Income Tax</t>
  </si>
  <si>
    <t>Total</t>
  </si>
  <si>
    <t>Niccertifika din l-informazzjoni bhala korretta.</t>
  </si>
  <si>
    <t>Firma</t>
  </si>
  <si>
    <t>Illum</t>
  </si>
  <si>
    <t>Kariga</t>
  </si>
  <si>
    <t>Deputat Registratur</t>
  </si>
  <si>
    <t>Timbru</t>
  </si>
  <si>
    <t>Magistrat Dr. Donatella Frendo Dimech LL.D.</t>
  </si>
  <si>
    <t>Rapport Ghax-Xahar ta'</t>
  </si>
  <si>
    <t>M'Jane Attard</t>
  </si>
  <si>
    <t>Magistrat Dr. Simone Grech LL.D.</t>
  </si>
  <si>
    <t>Qorti Tal-Maġistrati (Għawdex)</t>
  </si>
  <si>
    <t>Maġistrat Dottor Brigitte Sultana LL.D., LL.M. (Cardiff), Adv. Trib. Eccl. Melit.</t>
  </si>
  <si>
    <t>Rapport Għax-Xahar ta' </t>
  </si>
  <si>
    <t>Iż-żamma korretta, ġbir u rappurtar tal-istatistika mitluba hi responsabbiltà tad-Deputat Registratur.
L-informazzjoni mitluba għandha timtela kollha kemm hi.
Meta jkun hemm xi taqsima li ma tinħadimx mill-awla niżżel "nil".
Jekk ikun hemm xi informazzjoni li ma tistax tagħti għax il-Maġistrat ikun ordna mod ieħor niżżel N/A.
Il-frażi "kawżi sommarji" jinkludu:
-   kawżi "rese" sommarji;
-   kawżi sommarji fil-kompetenza normali tal-qorti u li mhux inklużi fil-kategoriji ta' kawżi indikati aktar 'l isfel;</t>
  </si>
  <si>
    <t>Bilanċ</t>
  </si>
  <si>
    <t>Deċiżi/</t>
  </si>
  <si>
    <t>Magħluqa</t>
  </si>
  <si>
    <t>Deputat Reġistratur</t>
  </si>
  <si>
    <t>Qrati Kriminali</t>
  </si>
  <si>
    <t>Rapport ta' Statistika</t>
  </si>
  <si>
    <t>Statistika għal</t>
  </si>
  <si>
    <t>Rapport migbur manwalment</t>
  </si>
  <si>
    <t>Ri-introddoti</t>
  </si>
  <si>
    <t>Maqtugħa</t>
  </si>
  <si>
    <t>Trsf. +</t>
  </si>
  <si>
    <t>Trsf. -</t>
  </si>
  <si>
    <t>Sine Die</t>
  </si>
  <si>
    <t>Qorti tal-Maġistrati (Kriminal)</t>
  </si>
  <si>
    <t>Total Għawdex</t>
  </si>
  <si>
    <t>Qorti tal-Magistrati - Ghawdex</t>
  </si>
  <si>
    <t>(Ġurisdizzjoni Kriminali)</t>
  </si>
  <si>
    <t>Kawżi Introdotti</t>
  </si>
  <si>
    <t>Rapport miġbur manwalment</t>
  </si>
  <si>
    <t>Simone Grech</t>
  </si>
  <si>
    <t>Brigitte Sultana</t>
  </si>
  <si>
    <t>Leonard Caruana</t>
  </si>
  <si>
    <t>Donatella Frendo Dimech</t>
  </si>
  <si>
    <t>Totals</t>
  </si>
  <si>
    <t>%ages</t>
  </si>
  <si>
    <t>Sub Totals</t>
  </si>
  <si>
    <t>Sub %ages</t>
  </si>
  <si>
    <t>(Gurisdizzjoni Kriminali)</t>
  </si>
  <si>
    <t>Kawzi Pendenti</t>
  </si>
  <si>
    <t>Kawżi Deċiżi</t>
  </si>
  <si>
    <t>GOZO</t>
  </si>
  <si>
    <t>Caruana Leonard</t>
  </si>
  <si>
    <t>Frendo-Dimech Donatella</t>
  </si>
  <si>
    <t>Grech Simone</t>
  </si>
  <si>
    <t>Sultana Brigitte</t>
  </si>
  <si>
    <t>Vella Cuschieri Joanne</t>
  </si>
  <si>
    <t>Qorti tal-Appelli Kriminali (Appelli mill-Qorti tal-Magistrati)</t>
  </si>
  <si>
    <t>Antonio Mizzi (G)</t>
  </si>
  <si>
    <t>Camilleri Silvio (G)</t>
  </si>
  <si>
    <t>Mallia Micheal (G)</t>
  </si>
  <si>
    <t>Quintano Lawrence (G)</t>
  </si>
  <si>
    <t>Appelli - Kumm. Gustizzja</t>
  </si>
  <si>
    <t>Direttur Qrati u Tribunali Għawdex</t>
  </si>
  <si>
    <t>Sfida</t>
  </si>
  <si>
    <t>Gunju 2023</t>
  </si>
  <si>
    <t>4 ta' Lulju 2023</t>
  </si>
  <si>
    <t>28 ta' Lulju 2023</t>
  </si>
  <si>
    <t>Niċċertifika din l-informazzjoni bħala korretta.</t>
  </si>
  <si>
    <t>1 ta' Awwissu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</si>
</sst>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%"/>
    <numFmt numFmtId="165" formatCode="#,###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7" fillId="5" borderId="3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0" fontId="1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14" fontId="0" fillId="0" borderId="0" xfId="0" applyNumberFormat="1"/>
    <xf numFmtId="15" fontId="1" fillId="0" borderId="1" xfId="0" applyNumberFormat="1" applyFont="1" applyBorder="1"/>
    <xf numFmtId="0" fontId="17" fillId="0" borderId="0" xfId="0" applyFont="1"/>
    <xf numFmtId="49" fontId="1" fillId="0" borderId="0" xfId="0" applyNumberFormat="1" applyFont="1"/>
    <xf numFmtId="0" fontId="17" fillId="0" borderId="3" xfId="0" applyFont="1" applyBorder="1"/>
    <xf numFmtId="0" fontId="17" fillId="0" borderId="6" xfId="0" applyFont="1" applyBorder="1"/>
    <xf numFmtId="0" fontId="1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4" fillId="3" borderId="34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Continuous"/>
    </xf>
    <xf numFmtId="0" fontId="14" fillId="3" borderId="37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4" borderId="55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164" fontId="7" fillId="5" borderId="59" xfId="0" applyNumberFormat="1" applyFont="1" applyFill="1" applyBorder="1" applyAlignment="1">
      <alignment horizontal="center"/>
    </xf>
    <xf numFmtId="164" fontId="7" fillId="5" borderId="50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164" fontId="7" fillId="5" borderId="4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2" fillId="5" borderId="37" xfId="0" applyFont="1" applyFill="1" applyBorder="1"/>
    <xf numFmtId="0" fontId="9" fillId="5" borderId="61" xfId="0" applyFont="1" applyFill="1" applyBorder="1" applyAlignment="1">
      <alignment horizontal="center"/>
    </xf>
    <xf numFmtId="0" fontId="9" fillId="5" borderId="6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5" borderId="35" xfId="0" applyFill="1" applyBorder="1"/>
    <xf numFmtId="0" fontId="0" fillId="5" borderId="63" xfId="0" applyFill="1" applyBorder="1"/>
    <xf numFmtId="164" fontId="6" fillId="3" borderId="64" xfId="0" applyNumberFormat="1" applyFont="1" applyFill="1" applyBorder="1" applyAlignment="1">
      <alignment horizontal="center"/>
    </xf>
    <xf numFmtId="0" fontId="0" fillId="5" borderId="65" xfId="0" applyFill="1" applyBorder="1"/>
    <xf numFmtId="0" fontId="6" fillId="3" borderId="66" xfId="0" applyFont="1" applyFill="1" applyBorder="1" applyAlignment="1">
      <alignment horizontal="center"/>
    </xf>
    <xf numFmtId="0" fontId="0" fillId="5" borderId="40" xfId="0" applyFill="1" applyBorder="1"/>
    <xf numFmtId="0" fontId="6" fillId="4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67" xfId="0" applyFont="1" applyFill="1" applyBorder="1" applyAlignment="1">
      <alignment horizontal="center"/>
    </xf>
    <xf numFmtId="164" fontId="6" fillId="3" borderId="68" xfId="0" applyNumberFormat="1" applyFont="1" applyFill="1" applyBorder="1" applyAlignment="1">
      <alignment horizontal="center"/>
    </xf>
    <xf numFmtId="0" fontId="0" fillId="5" borderId="69" xfId="0" applyFill="1" applyBorder="1"/>
    <xf numFmtId="0" fontId="0" fillId="5" borderId="70" xfId="0" applyFill="1" applyBorder="1"/>
    <xf numFmtId="0" fontId="6" fillId="4" borderId="6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164" fontId="6" fillId="3" borderId="54" xfId="0" applyNumberFormat="1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164" fontId="6" fillId="3" borderId="73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64" fontId="7" fillId="5" borderId="74" xfId="0" applyNumberFormat="1" applyFont="1" applyFill="1" applyBorder="1" applyAlignment="1">
      <alignment horizontal="center"/>
    </xf>
    <xf numFmtId="164" fontId="7" fillId="5" borderId="62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0" fontId="1" fillId="5" borderId="75" xfId="0" applyFont="1" applyFill="1" applyBorder="1" applyAlignment="1">
      <alignment horizontal="center" vertical="center" textRotation="38"/>
    </xf>
    <xf numFmtId="0" fontId="1" fillId="5" borderId="76" xfId="0" applyFont="1" applyFill="1" applyBorder="1" applyAlignment="1">
      <alignment horizontal="center" vertical="center" textRotation="38"/>
    </xf>
    <xf numFmtId="0" fontId="0" fillId="5" borderId="77" xfId="0" applyFill="1" applyBorder="1" applyAlignment="1">
      <alignment horizontal="center" vertical="center" textRotation="90"/>
    </xf>
    <xf numFmtId="0" fontId="2" fillId="5" borderId="78" xfId="0" applyFont="1" applyFill="1" applyBorder="1" applyAlignment="1">
      <alignment horizontal="center" vertical="center" textRotation="45"/>
    </xf>
    <xf numFmtId="0" fontId="2" fillId="3" borderId="78" xfId="0" applyFont="1" applyFill="1" applyBorder="1" applyAlignment="1">
      <alignment horizontal="center" vertical="center" textRotation="45"/>
    </xf>
    <xf numFmtId="0" fontId="1" fillId="3" borderId="78" xfId="0" applyFont="1" applyFill="1" applyBorder="1" applyAlignment="1">
      <alignment horizontal="center" vertical="center" textRotation="45"/>
    </xf>
    <xf numFmtId="0" fontId="0" fillId="3" borderId="79" xfId="0" applyFill="1" applyBorder="1" applyAlignment="1">
      <alignment horizontal="center" vertical="center" textRotation="45"/>
    </xf>
    <xf numFmtId="0" fontId="9" fillId="5" borderId="80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77" xfId="0" applyFill="1" applyBorder="1" applyAlignment="1">
      <alignment horizontal="center" vertical="center" textRotation="38"/>
    </xf>
    <xf numFmtId="0" fontId="2" fillId="5" borderId="78" xfId="0" applyFont="1" applyFill="1" applyBorder="1" applyAlignment="1">
      <alignment horizontal="center" vertical="center" textRotation="38"/>
    </xf>
    <xf numFmtId="0" fontId="2" fillId="3" borderId="78" xfId="0" applyFont="1" applyFill="1" applyBorder="1" applyAlignment="1">
      <alignment horizontal="center" vertical="center" textRotation="38"/>
    </xf>
    <xf numFmtId="0" fontId="0" fillId="3" borderId="78" xfId="0" applyFill="1" applyBorder="1" applyAlignment="1">
      <alignment horizontal="center" vertical="center" textRotation="38"/>
    </xf>
    <xf numFmtId="0" fontId="0" fillId="3" borderId="79" xfId="0" applyFill="1" applyBorder="1" applyAlignment="1">
      <alignment horizontal="center" vertical="center" textRotation="38"/>
    </xf>
    <xf numFmtId="0" fontId="2" fillId="5" borderId="76" xfId="0" applyFont="1" applyFill="1" applyBorder="1" applyAlignment="1">
      <alignment horizontal="center" vertical="center" textRotation="45"/>
    </xf>
    <xf numFmtId="0" fontId="2" fillId="3" borderId="76" xfId="0" applyFont="1" applyFill="1" applyBorder="1" applyAlignment="1">
      <alignment horizontal="center" vertical="center" textRotation="45"/>
    </xf>
    <xf numFmtId="0" fontId="0" fillId="3" borderId="76" xfId="0" applyFill="1" applyBorder="1" applyAlignment="1">
      <alignment horizontal="center" vertical="center" textRotation="45"/>
    </xf>
    <xf numFmtId="0" fontId="0" fillId="3" borderId="81" xfId="0" applyFill="1" applyBorder="1" applyAlignment="1">
      <alignment horizontal="center" vertical="center" textRotation="45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3" xfId="0" applyFont="1" applyBorder="1"/>
    <xf numFmtId="0" fontId="2" fillId="0" borderId="1" xfId="0" applyFont="1" applyBorder="1"/>
    <xf numFmtId="0" fontId="0" fillId="0" borderId="3" xfId="0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8" xfId="0" applyFont="1" applyBorder="1"/>
    <xf numFmtId="0" fontId="2" fillId="2" borderId="0" xfId="0" applyFont="1" applyFill="1"/>
    <xf numFmtId="0" fontId="2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 vertical="center"/>
    </xf>
    <xf numFmtId="0" fontId="1" fillId="0" borderId="7" xfId="0" applyFont="1" applyBorder="1"/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36194</xdr:rowOff>
    </xdr:from>
    <xdr:to>
      <xdr:col>4</xdr:col>
      <xdr:colOff>238125</xdr:colOff>
      <xdr:row>7</xdr:row>
      <xdr:rowOff>108072</xdr:rowOff>
    </xdr:to>
    <xdr:pic>
      <xdr:nvPicPr>
        <xdr:cNvPr id="2" name="Picture 1" descr="Courts Logo 4x2">
          <a:extLst>
            <a:ext uri="{FF2B5EF4-FFF2-40B4-BE49-F238E27FC236}">
              <a16:creationId xmlns:a16="http://schemas.microsoft.com/office/drawing/2014/main" id="{3E150C44-73A0-4D6D-86B2-B84B01B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119"/>
          <a:ext cx="1933575" cy="108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abSelected="1" topLeftCell="A26" workbookViewId="0">
      <selection activeCell="AB36" sqref="AB36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 t="s">
        <v>1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s="53" customFormat="1" ht="15.75" x14ac:dyDescent="0.25">
      <c r="B9" s="8" t="s">
        <v>2</v>
      </c>
      <c r="C9" s="8"/>
      <c r="D9" s="8"/>
      <c r="E9" s="8"/>
      <c r="H9" s="60" t="str">
        <f>Kriminal!H7</f>
        <v>Gunju 2023</v>
      </c>
      <c r="I9" s="65"/>
    </row>
    <row r="10" spans="2:22" ht="3.75" customHeight="1" x14ac:dyDescent="0.2"/>
    <row r="11" spans="2:22" ht="106.7" customHeight="1" x14ac:dyDescent="0.2">
      <c r="B11" s="206" t="s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64"/>
      <c r="R15" s="176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1" t="s">
        <v>6</v>
      </c>
      <c r="H18" s="13"/>
      <c r="I18" s="13" t="s">
        <v>7</v>
      </c>
      <c r="J18" s="13"/>
      <c r="K18" s="13" t="s">
        <v>8</v>
      </c>
      <c r="L18" s="187"/>
      <c r="M18" s="13" t="s">
        <v>9</v>
      </c>
      <c r="N18" s="13"/>
      <c r="O18" s="13"/>
      <c r="P18" s="13" t="s">
        <v>10</v>
      </c>
      <c r="Q18" s="13"/>
      <c r="R18" s="13"/>
      <c r="S18" s="6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88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>
      <c r="M20" s="53"/>
      <c r="N20" s="53"/>
      <c r="O20" s="53"/>
      <c r="P20" s="53"/>
      <c r="Q20" s="53"/>
      <c r="R20" s="53"/>
      <c r="S20" s="53"/>
      <c r="T20" s="53"/>
      <c r="U20" s="53"/>
    </row>
    <row r="21" spans="2:24" ht="3.75" customHeight="1" x14ac:dyDescent="0.2">
      <c r="M21" s="53"/>
      <c r="N21" s="53"/>
      <c r="O21" s="53"/>
      <c r="P21" s="53"/>
      <c r="Q21" s="53"/>
      <c r="R21" s="53"/>
      <c r="S21" s="53"/>
      <c r="T21" s="53"/>
      <c r="U21" s="53"/>
    </row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89"/>
      <c r="N22" s="189"/>
      <c r="O22" s="189"/>
      <c r="P22" s="189"/>
      <c r="Q22" s="189"/>
      <c r="R22" s="189"/>
      <c r="S22" s="189"/>
      <c r="T22" s="189"/>
      <c r="U22" s="189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5</v>
      </c>
      <c r="H23" s="55"/>
      <c r="I23" s="56"/>
      <c r="J23" s="55"/>
      <c r="K23" s="56"/>
      <c r="L23" s="55"/>
      <c r="M23" s="186">
        <v>3</v>
      </c>
      <c r="N23" s="183"/>
      <c r="O23" s="186"/>
      <c r="P23" s="183"/>
      <c r="Q23" s="186"/>
      <c r="R23" s="183"/>
      <c r="S23" s="184">
        <f>IF(ISNUMBER(G23),G23,0)+IF(ISNUMBER(I23),I23,0)-IF(ISNUMBER(M23),M23,0)+IF(ISNUMBER(O23),O23,0)-IF(ISNUMBER(Q23),Q23,0)+IF(ISNUMBER(K23),K23,0)</f>
        <v>2</v>
      </c>
      <c r="T23" s="183"/>
      <c r="U23" s="186"/>
      <c r="V23" s="55"/>
      <c r="W23" s="57">
        <f>IF(ISNUMBER(S23),S23,0)-IF(ISNUMBER(U23),U23,0)</f>
        <v>2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26</v>
      </c>
      <c r="H24" s="55"/>
      <c r="I24" s="58">
        <v>4</v>
      </c>
      <c r="J24" s="55"/>
      <c r="K24" s="58"/>
      <c r="L24" s="55"/>
      <c r="M24" s="177"/>
      <c r="N24" s="183"/>
      <c r="O24" s="177"/>
      <c r="P24" s="183"/>
      <c r="Q24" s="177"/>
      <c r="R24" s="183"/>
      <c r="S24" s="184">
        <f>IF(ISNUMBER(G24),G24,0)+IF(ISNUMBER(I24),I24,0)-IF(ISNUMBER(M24),M24,0)+IF(ISNUMBER(O24),O24,0)-IF(ISNUMBER(Q24),Q24,0)+IF(ISNUMBER(K24),K24,0)</f>
        <v>30</v>
      </c>
      <c r="T24" s="183"/>
      <c r="U24" s="177"/>
      <c r="V24" s="55"/>
      <c r="W24" s="57">
        <f t="shared" ref="W24:W39" si="0">IF(ISNUMBER(S24),S24,0)-IF(ISNUMBER(U24),U24,0)</f>
        <v>30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4">
        <v>0</v>
      </c>
      <c r="H25" s="55"/>
      <c r="I25" s="58"/>
      <c r="J25" s="55"/>
      <c r="K25" s="58"/>
      <c r="L25" s="55"/>
      <c r="M25" s="58"/>
      <c r="N25" s="55"/>
      <c r="O25" s="69"/>
      <c r="P25" s="55"/>
      <c r="Q25" s="58"/>
      <c r="R25" s="55"/>
      <c r="S25" s="57">
        <f t="shared" ref="S25:S41" si="1">IF(ISNUMBER(G25),G25,0)+IF(ISNUMBER(I25),I25,0)-IF(ISNUMBER(M25),M25,0)+IF(ISNUMBER(O25),O25,0)-IF(ISNUMBER(Q25),Q25,0)+IF(ISNUMBER(K25),K25,0)</f>
        <v>0</v>
      </c>
      <c r="T25" s="55"/>
      <c r="U25" s="58"/>
      <c r="V25" s="55"/>
      <c r="W25" s="5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>
        <v>0</v>
      </c>
      <c r="H26" s="55"/>
      <c r="I26" s="58"/>
      <c r="J26" s="55"/>
      <c r="K26" s="58"/>
      <c r="L26" s="55"/>
      <c r="M26" s="58"/>
      <c r="N26" s="55"/>
      <c r="O26" s="69"/>
      <c r="P26" s="55"/>
      <c r="Q26" s="58"/>
      <c r="R26" s="55"/>
      <c r="S26" s="57">
        <f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>
        <v>0</v>
      </c>
      <c r="H27" s="55"/>
      <c r="I27" s="58"/>
      <c r="J27" s="55"/>
      <c r="K27" s="58"/>
      <c r="L27" s="55"/>
      <c r="M27" s="58"/>
      <c r="N27" s="55"/>
      <c r="O27" s="69"/>
      <c r="P27" s="55"/>
      <c r="Q27" s="58"/>
      <c r="R27" s="55"/>
      <c r="S27" s="57">
        <f t="shared" si="1"/>
        <v>0</v>
      </c>
      <c r="T27" s="55"/>
      <c r="U27" s="58"/>
      <c r="V27" s="55"/>
      <c r="W27" s="5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7</v>
      </c>
      <c r="H28" s="55"/>
      <c r="I28" s="58"/>
      <c r="J28" s="55"/>
      <c r="K28" s="58"/>
      <c r="L28" s="55"/>
      <c r="M28" s="58">
        <v>5</v>
      </c>
      <c r="N28" s="55"/>
      <c r="O28" s="69"/>
      <c r="P28" s="55"/>
      <c r="Q28" s="58"/>
      <c r="R28" s="55"/>
      <c r="S28" s="57">
        <f t="shared" si="1"/>
        <v>2</v>
      </c>
      <c r="T28" s="55"/>
      <c r="U28" s="58"/>
      <c r="V28" s="55"/>
      <c r="W28" s="57">
        <f t="shared" si="0"/>
        <v>2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>
        <v>0</v>
      </c>
      <c r="H29" s="55"/>
      <c r="I29" s="58"/>
      <c r="J29" s="55"/>
      <c r="K29" s="58"/>
      <c r="L29" s="55"/>
      <c r="M29" s="58"/>
      <c r="N29" s="55"/>
      <c r="O29" s="69"/>
      <c r="P29" s="55"/>
      <c r="Q29" s="58"/>
      <c r="R29" s="55"/>
      <c r="S29" s="57">
        <f t="shared" si="1"/>
        <v>0</v>
      </c>
      <c r="T29" s="55"/>
      <c r="U29" s="58"/>
      <c r="V29" s="55"/>
      <c r="W29" s="5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>
        <v>0</v>
      </c>
      <c r="H30" s="55"/>
      <c r="I30" s="58"/>
      <c r="J30" s="55"/>
      <c r="K30" s="58"/>
      <c r="L30" s="55"/>
      <c r="M30" s="58"/>
      <c r="N30" s="55"/>
      <c r="O30" s="69"/>
      <c r="P30" s="55"/>
      <c r="Q30" s="58"/>
      <c r="R30" s="55"/>
      <c r="S30" s="57">
        <f t="shared" si="1"/>
        <v>0</v>
      </c>
      <c r="T30" s="55"/>
      <c r="U30" s="58"/>
      <c r="V30" s="55"/>
      <c r="W30" s="5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>
        <v>0</v>
      </c>
      <c r="H31" s="55"/>
      <c r="I31" s="58"/>
      <c r="J31" s="55"/>
      <c r="K31" s="58"/>
      <c r="L31" s="55"/>
      <c r="M31" s="58"/>
      <c r="N31" s="55"/>
      <c r="O31" s="69"/>
      <c r="P31" s="55"/>
      <c r="Q31" s="58"/>
      <c r="R31" s="55"/>
      <c r="S31" s="57">
        <f t="shared" si="1"/>
        <v>0</v>
      </c>
      <c r="T31" s="55"/>
      <c r="U31" s="58"/>
      <c r="V31" s="55"/>
      <c r="W31" s="5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5</v>
      </c>
      <c r="H32" s="55"/>
      <c r="I32" s="58"/>
      <c r="J32" s="55"/>
      <c r="K32" s="58"/>
      <c r="L32" s="55"/>
      <c r="M32" s="58">
        <v>1</v>
      </c>
      <c r="N32" s="55"/>
      <c r="O32" s="69"/>
      <c r="P32" s="55"/>
      <c r="Q32" s="58"/>
      <c r="R32" s="55"/>
      <c r="S32" s="57">
        <f t="shared" si="1"/>
        <v>4</v>
      </c>
      <c r="T32" s="55"/>
      <c r="U32" s="58"/>
      <c r="V32" s="55"/>
      <c r="W32" s="57">
        <f t="shared" si="0"/>
        <v>4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69"/>
      <c r="P33" s="55"/>
      <c r="Q33" s="58"/>
      <c r="R33" s="55"/>
      <c r="S33" s="57">
        <f t="shared" si="1"/>
        <v>0</v>
      </c>
      <c r="T33" s="55"/>
      <c r="U33" s="58"/>
      <c r="V33" s="55"/>
      <c r="W33" s="5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51</v>
      </c>
      <c r="H34" s="55"/>
      <c r="I34" s="58">
        <v>7</v>
      </c>
      <c r="J34" s="55"/>
      <c r="K34" s="58"/>
      <c r="L34" s="55"/>
      <c r="M34" s="58">
        <v>6</v>
      </c>
      <c r="N34" s="55"/>
      <c r="O34" s="69"/>
      <c r="P34" s="55"/>
      <c r="Q34" s="58"/>
      <c r="R34" s="55"/>
      <c r="S34" s="57">
        <f t="shared" si="1"/>
        <v>52</v>
      </c>
      <c r="T34" s="55"/>
      <c r="U34" s="58"/>
      <c r="V34" s="55"/>
      <c r="W34" s="57">
        <f t="shared" si="0"/>
        <v>52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69"/>
      <c r="P35" s="55"/>
      <c r="Q35" s="58"/>
      <c r="R35" s="55"/>
      <c r="S35" s="57">
        <f t="shared" si="1"/>
        <v>0</v>
      </c>
      <c r="T35" s="55"/>
      <c r="U35" s="58"/>
      <c r="V35" s="55"/>
      <c r="W35" s="5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>
        <v>184</v>
      </c>
      <c r="H36" s="55"/>
      <c r="I36" s="58">
        <v>42</v>
      </c>
      <c r="J36" s="55"/>
      <c r="K36" s="58"/>
      <c r="L36" s="55"/>
      <c r="M36" s="58">
        <v>34</v>
      </c>
      <c r="N36" s="55"/>
      <c r="O36" s="56"/>
      <c r="P36" s="55"/>
      <c r="Q36" s="58"/>
      <c r="R36" s="55"/>
      <c r="S36" s="57">
        <f t="shared" si="1"/>
        <v>192</v>
      </c>
      <c r="T36" s="55"/>
      <c r="U36" s="58"/>
      <c r="V36" s="55"/>
      <c r="W36" s="57">
        <f>IF(ISNUMBER(S36),S36,0)-IF(ISNUMBER(U36),U36,0)</f>
        <v>192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/>
      <c r="H37" s="55"/>
      <c r="I37" s="58">
        <v>1</v>
      </c>
      <c r="J37" s="55"/>
      <c r="K37" s="58"/>
      <c r="L37" s="55"/>
      <c r="M37" s="58">
        <v>0</v>
      </c>
      <c r="N37" s="55"/>
      <c r="O37" s="58"/>
      <c r="P37" s="55"/>
      <c r="Q37" s="58"/>
      <c r="R37" s="55"/>
      <c r="S37" s="57">
        <f>IF(ISNUMBER(G37),G37,0)+IF(ISNUMBER(I37),I37,0)-IF(ISNUMBER(M37),M37,0)+IF(ISNUMBER(O37),O37,0)-IF(ISNUMBER(Q37),Q37,0)+IF(ISNUMBER(K37),K37,0)</f>
        <v>1</v>
      </c>
      <c r="T37" s="55"/>
      <c r="U37" s="58"/>
      <c r="V37" s="55"/>
      <c r="W37" s="57">
        <f t="shared" si="0"/>
        <v>1</v>
      </c>
      <c r="X37" s="21"/>
    </row>
    <row r="38" spans="2:24" ht="14.25" customHeight="1" x14ac:dyDescent="0.2">
      <c r="B38" s="19"/>
      <c r="C38" s="20">
        <v>16</v>
      </c>
      <c r="D38" s="20" t="s">
        <v>34</v>
      </c>
      <c r="E38" s="20"/>
      <c r="G38" s="54">
        <v>0</v>
      </c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1"/>
        <v>0</v>
      </c>
      <c r="T38" s="55"/>
      <c r="U38" s="58"/>
      <c r="V38" s="55"/>
      <c r="W38" s="57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>
        <v>0</v>
      </c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1"/>
        <v>0</v>
      </c>
      <c r="T39" s="55"/>
      <c r="U39" s="58"/>
      <c r="V39" s="55"/>
      <c r="W39" s="5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>
        <v>0</v>
      </c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1"/>
        <v>0</v>
      </c>
      <c r="T40" s="55"/>
      <c r="U40" s="58"/>
      <c r="V40" s="55"/>
      <c r="W40" s="5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>
        <v>0</v>
      </c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1"/>
        <v>0</v>
      </c>
      <c r="T41" s="55"/>
      <c r="U41" s="58"/>
      <c r="V41" s="55"/>
      <c r="W41" s="5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 t="s">
        <v>39</v>
      </c>
      <c r="T42" s="55"/>
      <c r="U42" s="58"/>
      <c r="V42" s="55"/>
      <c r="W42" s="5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>IF(ISNUMBER(G43),G43,0)+IF(ISNUMBER(I43),I43,0)-IF(ISNUMBER(M43),M43,0)+IF(ISNUMBER(O43),O43,0)-IF(ISNUMBER(Q43),Q43,0)+IF(ISNUMBER(K43),K43,0)</f>
        <v>0</v>
      </c>
      <c r="T43" s="55"/>
      <c r="U43" s="58"/>
      <c r="V43" s="55"/>
      <c r="W43" s="57">
        <f>IF(ISNUMBER(S43),S43,0)-IF(ISNUMBER(U43),U43,0)</f>
        <v>0</v>
      </c>
      <c r="X43" s="21"/>
    </row>
    <row r="44" spans="2:24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SUM(G22:G43)</f>
        <v>278</v>
      </c>
      <c r="H45" s="57"/>
      <c r="I45" s="59">
        <f>SUM(I22:I43)</f>
        <v>54</v>
      </c>
      <c r="J45" s="57"/>
      <c r="K45" s="59">
        <f>SUM(K23:K43)</f>
        <v>0</v>
      </c>
      <c r="L45" s="57"/>
      <c r="M45" s="59">
        <f>SUM(M22:M43)</f>
        <v>49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283</v>
      </c>
      <c r="T45" s="57"/>
      <c r="U45" s="59">
        <f>SUM(U22:U43)</f>
        <v>0</v>
      </c>
      <c r="V45" s="57"/>
      <c r="W45" s="59">
        <f>SUM(W22:W43)</f>
        <v>283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79"/>
      <c r="D48" s="16"/>
      <c r="E48" s="16"/>
      <c r="F48" s="16"/>
      <c r="G48" s="16"/>
      <c r="H48" s="16"/>
      <c r="I48" s="180"/>
      <c r="J48" s="16"/>
      <c r="K48" s="16"/>
      <c r="L48" s="16"/>
      <c r="M48" s="16"/>
      <c r="N48" s="16"/>
      <c r="O48" s="16"/>
      <c r="P48" s="16"/>
      <c r="Q48" s="16"/>
      <c r="R48" s="16"/>
      <c r="S48" s="180"/>
      <c r="T48" s="16"/>
      <c r="U48" s="16"/>
      <c r="V48" s="16"/>
      <c r="W48" s="180"/>
      <c r="X48" s="22"/>
    </row>
    <row r="49" spans="3:23" x14ac:dyDescent="0.2">
      <c r="C49" s="53" t="s">
        <v>97</v>
      </c>
      <c r="G49" s="178"/>
      <c r="W49" s="178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90" t="s">
        <v>104</v>
      </c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3" t="s">
        <v>44</v>
      </c>
      <c r="D53" s="203"/>
      <c r="E53" s="203"/>
      <c r="N53" s="23" t="s">
        <v>45</v>
      </c>
      <c r="Q53" s="24"/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8" workbookViewId="0">
      <selection activeCell="E41" sqref="E41"/>
    </sheetView>
  </sheetViews>
  <sheetFormatPr defaultColWidth="9.140625" defaultRowHeight="12.75" x14ac:dyDescent="0.2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</cols>
  <sheetData>
    <row r="1" spans="2:22" hidden="1" x14ac:dyDescent="0.2"/>
    <row r="2" spans="2:22" ht="18" customHeight="1" x14ac:dyDescent="0.25"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12" customHeight="1" x14ac:dyDescent="0.2"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2:22" ht="12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t="4.5" customHeight="1" x14ac:dyDescent="0.2"/>
    <row r="9" spans="2:22" ht="12" hidden="1" customHeight="1" x14ac:dyDescent="0.2"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2:22" hidden="1" x14ac:dyDescent="0.2"/>
    <row r="11" spans="2:22" ht="15.75" x14ac:dyDescent="0.25">
      <c r="B11" s="8" t="s">
        <v>49</v>
      </c>
      <c r="C11" s="8"/>
      <c r="D11" s="8"/>
      <c r="E11" s="8"/>
      <c r="H11" s="9" t="e">
        <f>#REF!</f>
        <v>#REF!</v>
      </c>
    </row>
    <row r="12" spans="2:22" ht="3.75" customHeight="1" x14ac:dyDescent="0.2"/>
    <row r="13" spans="2:22" ht="106.7" customHeight="1" x14ac:dyDescent="0.2">
      <c r="B13" s="206" t="s">
        <v>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spans="2:22" ht="6.75" hidden="1" customHeight="1" x14ac:dyDescent="0.2"/>
    <row r="15" spans="2:22" ht="10.5" customHeight="1" x14ac:dyDescent="0.2">
      <c r="B15" s="208" t="s">
        <v>4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</row>
    <row r="16" spans="2:22" ht="41.25" customHeight="1" x14ac:dyDescent="0.2">
      <c r="O16" s="1"/>
      <c r="P16" s="1"/>
      <c r="Q16" s="1"/>
      <c r="R16" s="1"/>
      <c r="S16" s="1"/>
      <c r="T16" s="1"/>
      <c r="U16" s="1"/>
    </row>
    <row r="17" spans="2:24" ht="12.95" customHeight="1" x14ac:dyDescent="0.2">
      <c r="R17" s="10" t="s">
        <v>5</v>
      </c>
    </row>
    <row r="18" spans="2:24" ht="11.25" customHeight="1" x14ac:dyDescent="0.2">
      <c r="R18" s="10"/>
    </row>
    <row r="19" spans="2:24" ht="10.5" customHeight="1" x14ac:dyDescent="0.2"/>
    <row r="20" spans="2:24" ht="12.95" customHeight="1" x14ac:dyDescent="0.2">
      <c r="B20" s="11"/>
      <c r="C20" s="12"/>
      <c r="D20" s="12"/>
      <c r="E20" s="12"/>
      <c r="F20" s="12"/>
      <c r="G20" s="13" t="s">
        <v>6</v>
      </c>
      <c r="H20" s="13"/>
      <c r="I20" s="13" t="s">
        <v>7</v>
      </c>
      <c r="J20" s="13"/>
      <c r="K20" s="13" t="s">
        <v>8</v>
      </c>
      <c r="L20" s="13"/>
      <c r="M20" s="13" t="s">
        <v>9</v>
      </c>
      <c r="N20" s="13"/>
      <c r="O20" s="13"/>
      <c r="P20" s="13" t="s">
        <v>10</v>
      </c>
      <c r="Q20" s="13"/>
      <c r="R20" s="13"/>
      <c r="S20" s="13" t="s">
        <v>11</v>
      </c>
      <c r="T20" s="13"/>
      <c r="U20" s="13" t="s">
        <v>12</v>
      </c>
      <c r="V20" s="13"/>
      <c r="W20" s="13" t="s">
        <v>13</v>
      </c>
      <c r="X20" s="14"/>
    </row>
    <row r="21" spans="2:24" ht="13.5" customHeight="1" thickBot="1" x14ac:dyDescent="0.25">
      <c r="B21" s="15"/>
      <c r="C21" s="16"/>
      <c r="D21" s="16"/>
      <c r="E21" s="16"/>
      <c r="F21" s="16"/>
      <c r="G21" s="17"/>
      <c r="H21" s="17"/>
      <c r="I21" s="17"/>
      <c r="J21" s="17"/>
      <c r="K21" s="17" t="s">
        <v>7</v>
      </c>
      <c r="L21" s="17"/>
      <c r="M21" s="17" t="s">
        <v>15</v>
      </c>
      <c r="N21" s="17"/>
      <c r="O21" s="17" t="s">
        <v>16</v>
      </c>
      <c r="P21" s="17"/>
      <c r="Q21" s="17" t="s">
        <v>17</v>
      </c>
      <c r="R21" s="17"/>
      <c r="S21" s="17"/>
      <c r="T21" s="17"/>
      <c r="U21" s="17" t="s">
        <v>18</v>
      </c>
      <c r="V21" s="17"/>
      <c r="W21" s="17"/>
      <c r="X21" s="18"/>
    </row>
    <row r="22" spans="2:24" ht="3.75" customHeight="1" x14ac:dyDescent="0.2"/>
    <row r="23" spans="2:24" ht="3.75" customHeight="1" x14ac:dyDescent="0.2"/>
    <row r="24" spans="2:24" x14ac:dyDescent="0.2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4"/>
    </row>
    <row r="25" spans="2:24" ht="18" customHeight="1" x14ac:dyDescent="0.2">
      <c r="B25" s="19"/>
      <c r="C25" s="20">
        <v>1</v>
      </c>
      <c r="D25" s="20" t="s">
        <v>93</v>
      </c>
      <c r="E25" s="20"/>
      <c r="G25" s="20"/>
      <c r="I25" s="35"/>
      <c r="K25" s="35"/>
      <c r="M25" s="35"/>
      <c r="O25" s="35"/>
      <c r="Q25" s="35"/>
      <c r="S25" s="38">
        <f>IF(ISNUMBER(G25),G25,0)+IF(ISNUMBER(I25),I25,0)-IF(ISNUMBER(M25),M25,0)+IF(ISNUMBER(O25),O25,0)-IF(ISNUMBER(Q25),Q25,0)+IF(ISNUMBER(K25),K25,0)</f>
        <v>0</v>
      </c>
      <c r="U25" s="35"/>
      <c r="W25" s="38">
        <f>IF(ISNUMBER(S25),S25,0)-IF(ISNUMBER(U25),U25,0)</f>
        <v>0</v>
      </c>
      <c r="X25" s="21"/>
    </row>
    <row r="26" spans="2:24" ht="3.75" customHeight="1" x14ac:dyDescent="0.2">
      <c r="B26" s="19"/>
      <c r="S26" s="38"/>
      <c r="W26" s="38"/>
      <c r="X26" s="21"/>
    </row>
    <row r="27" spans="2:24" ht="18" customHeight="1" x14ac:dyDescent="0.2">
      <c r="B27" s="19"/>
      <c r="C27" s="20">
        <v>2</v>
      </c>
      <c r="D27" s="20"/>
      <c r="E27" s="20"/>
      <c r="G27" s="20"/>
      <c r="I27" s="35"/>
      <c r="K27" s="35"/>
      <c r="M27" s="35"/>
      <c r="O27" s="35"/>
      <c r="Q27" s="35"/>
      <c r="S27" s="38">
        <f t="shared" ref="S27:S43" si="0">IF(ISNUMBER(G27),G27,0)+IF(ISNUMBER(I27),I27,0)-IF(ISNUMBER(M27),M27,0)+IF(ISNUMBER(O27),O27,0)-IF(ISNUMBER(Q27),Q27,0)+IF(ISNUMBER(K27),K27,0)</f>
        <v>0</v>
      </c>
      <c r="U27" s="35"/>
      <c r="W27" s="38">
        <f>IF(ISNUMBER(S27),S27,0)-IF(ISNUMBER(U27),U27,0)</f>
        <v>0</v>
      </c>
      <c r="X27" s="21"/>
    </row>
    <row r="28" spans="2:24" ht="3.75" customHeight="1" x14ac:dyDescent="0.2">
      <c r="B28" s="19"/>
      <c r="S28" s="38">
        <f t="shared" si="0"/>
        <v>0</v>
      </c>
      <c r="W28" s="38"/>
      <c r="X28" s="21"/>
    </row>
    <row r="29" spans="2:24" ht="18" customHeight="1" x14ac:dyDescent="0.2">
      <c r="B29" s="19"/>
      <c r="C29" s="20">
        <v>3</v>
      </c>
      <c r="D29" s="20"/>
      <c r="E29" s="20"/>
      <c r="G29" s="20"/>
      <c r="I29" s="35"/>
      <c r="K29" s="35"/>
      <c r="M29" s="35"/>
      <c r="O29" s="35"/>
      <c r="Q29" s="35"/>
      <c r="S29" s="38">
        <f t="shared" si="0"/>
        <v>0</v>
      </c>
      <c r="U29" s="35"/>
      <c r="W29" s="38">
        <f>IF(ISNUMBER(S29),S29,0)-IF(ISNUMBER(U29),U29,0)</f>
        <v>0</v>
      </c>
      <c r="X29" s="21"/>
    </row>
    <row r="30" spans="2:24" ht="3.75" customHeight="1" x14ac:dyDescent="0.2">
      <c r="B30" s="19"/>
      <c r="S30" s="38">
        <f t="shared" si="0"/>
        <v>0</v>
      </c>
      <c r="W30" s="38"/>
      <c r="X30" s="21"/>
    </row>
    <row r="31" spans="2:24" ht="18" customHeight="1" x14ac:dyDescent="0.2">
      <c r="B31" s="19"/>
      <c r="C31" s="20">
        <v>4</v>
      </c>
      <c r="D31" s="20"/>
      <c r="E31" s="20"/>
      <c r="G31" s="20"/>
      <c r="I31" s="35"/>
      <c r="K31" s="35"/>
      <c r="M31" s="35"/>
      <c r="O31" s="35"/>
      <c r="Q31" s="35"/>
      <c r="S31" s="38">
        <f t="shared" si="0"/>
        <v>0</v>
      </c>
      <c r="U31" s="35"/>
      <c r="W31" s="38">
        <f>IF(ISNUMBER(S31),S31,0)-IF(ISNUMBER(U31),U31,0)</f>
        <v>0</v>
      </c>
      <c r="X31" s="21"/>
    </row>
    <row r="32" spans="2:24" ht="3.75" customHeight="1" x14ac:dyDescent="0.2">
      <c r="B32" s="19"/>
      <c r="S32" s="38">
        <f t="shared" si="0"/>
        <v>0</v>
      </c>
      <c r="W32" s="38"/>
      <c r="X32" s="21"/>
    </row>
    <row r="33" spans="2:24" ht="18" customHeight="1" x14ac:dyDescent="0.2">
      <c r="B33" s="19"/>
      <c r="C33" s="20">
        <v>5</v>
      </c>
      <c r="D33" s="20"/>
      <c r="E33" s="20"/>
      <c r="G33" s="20"/>
      <c r="I33" s="35"/>
      <c r="K33" s="35"/>
      <c r="M33" s="35"/>
      <c r="O33" s="35"/>
      <c r="Q33" s="35"/>
      <c r="S33" s="38">
        <f t="shared" si="0"/>
        <v>0</v>
      </c>
      <c r="U33" s="35"/>
      <c r="W33" s="38">
        <f>IF(ISNUMBER(S33),S33,0)-IF(ISNUMBER(U33),U33,0)</f>
        <v>0</v>
      </c>
      <c r="X33" s="21"/>
    </row>
    <row r="34" spans="2:24" ht="3.75" customHeight="1" x14ac:dyDescent="0.2">
      <c r="B34" s="19"/>
      <c r="S34" s="38">
        <f t="shared" si="0"/>
        <v>0</v>
      </c>
      <c r="W34" s="38"/>
      <c r="X34" s="21"/>
    </row>
    <row r="35" spans="2:24" ht="18" customHeight="1" x14ac:dyDescent="0.2">
      <c r="B35" s="19"/>
      <c r="C35" s="20">
        <v>6</v>
      </c>
      <c r="D35" s="20"/>
      <c r="E35" s="20"/>
      <c r="G35" s="20"/>
      <c r="I35" s="35"/>
      <c r="K35" s="35"/>
      <c r="M35" s="35"/>
      <c r="O35" s="35"/>
      <c r="Q35" s="35"/>
      <c r="S35" s="38">
        <f t="shared" si="0"/>
        <v>0</v>
      </c>
      <c r="U35" s="35"/>
      <c r="W35" s="38">
        <f>IF(ISNUMBER(S35),S35,0)-IF(ISNUMBER(U35),U35,0)</f>
        <v>0</v>
      </c>
      <c r="X35" s="21"/>
    </row>
    <row r="36" spans="2:24" ht="3.75" customHeight="1" x14ac:dyDescent="0.2">
      <c r="B36" s="19"/>
      <c r="S36" s="38">
        <f t="shared" si="0"/>
        <v>0</v>
      </c>
      <c r="W36" s="38"/>
      <c r="X36" s="21"/>
    </row>
    <row r="37" spans="2:24" ht="18" customHeight="1" x14ac:dyDescent="0.2">
      <c r="B37" s="19"/>
      <c r="C37" s="20">
        <v>7</v>
      </c>
      <c r="D37" s="20"/>
      <c r="E37" s="20"/>
      <c r="G37" s="35"/>
      <c r="I37" s="35"/>
      <c r="K37" s="35"/>
      <c r="M37" s="35"/>
      <c r="O37" s="35"/>
      <c r="Q37" s="35"/>
      <c r="S37" s="38">
        <f t="shared" si="0"/>
        <v>0</v>
      </c>
      <c r="U37" s="35"/>
      <c r="W37" s="38">
        <f>IF(ISNUMBER(S37),S37,0)-IF(ISNUMBER(U37),U37,0)</f>
        <v>0</v>
      </c>
      <c r="X37" s="21"/>
    </row>
    <row r="38" spans="2:24" ht="3.75" customHeight="1" x14ac:dyDescent="0.2">
      <c r="B38" s="19"/>
      <c r="S38" s="38">
        <f t="shared" si="0"/>
        <v>0</v>
      </c>
      <c r="W38" s="38"/>
      <c r="X38" s="21"/>
    </row>
    <row r="39" spans="2:24" ht="18" customHeight="1" x14ac:dyDescent="0.2">
      <c r="B39" s="19"/>
      <c r="C39" s="20">
        <v>8</v>
      </c>
      <c r="D39" s="20" t="s">
        <v>94</v>
      </c>
      <c r="E39" s="20"/>
      <c r="G39" s="20"/>
      <c r="I39" s="35"/>
      <c r="K39" s="35"/>
      <c r="M39" s="35"/>
      <c r="O39" s="35"/>
      <c r="Q39" s="35"/>
      <c r="S39" s="38">
        <f t="shared" si="0"/>
        <v>0</v>
      </c>
      <c r="U39" s="35"/>
      <c r="W39" s="38">
        <f>IF(ISNUMBER(S39),S39,0)-IF(ISNUMBER(U39),U39,0)</f>
        <v>0</v>
      </c>
      <c r="X39" s="21"/>
    </row>
    <row r="40" spans="2:24" ht="3.75" customHeight="1" x14ac:dyDescent="0.2">
      <c r="B40" s="19"/>
      <c r="S40" s="38">
        <f t="shared" si="0"/>
        <v>0</v>
      </c>
      <c r="W40" s="38"/>
      <c r="X40" s="21"/>
    </row>
    <row r="41" spans="2:24" ht="18" customHeight="1" x14ac:dyDescent="0.2">
      <c r="B41" s="19"/>
      <c r="C41" s="20">
        <v>9</v>
      </c>
      <c r="D41" s="20" t="s">
        <v>95</v>
      </c>
      <c r="E41" s="20"/>
      <c r="G41" s="35"/>
      <c r="I41" s="35"/>
      <c r="K41" s="35"/>
      <c r="M41" s="35"/>
      <c r="O41" s="35"/>
      <c r="Q41" s="35"/>
      <c r="S41" s="38">
        <f t="shared" si="0"/>
        <v>0</v>
      </c>
      <c r="U41" s="35"/>
      <c r="W41" s="38">
        <f>IF(ISNUMBER(S41),S41,0)-IF(ISNUMBER(U41),U41,0)</f>
        <v>0</v>
      </c>
      <c r="X41" s="21"/>
    </row>
    <row r="42" spans="2:24" ht="3.75" customHeight="1" x14ac:dyDescent="0.2">
      <c r="B42" s="19"/>
      <c r="S42" s="38">
        <f t="shared" si="0"/>
        <v>0</v>
      </c>
      <c r="W42" s="38"/>
      <c r="X42" s="21"/>
    </row>
    <row r="43" spans="2:24" ht="18" customHeight="1" x14ac:dyDescent="0.2">
      <c r="B43" s="19"/>
      <c r="C43" s="20">
        <v>10</v>
      </c>
      <c r="D43" s="20" t="s">
        <v>96</v>
      </c>
      <c r="E43" s="20"/>
      <c r="G43" s="35"/>
      <c r="I43" s="35"/>
      <c r="K43" s="35"/>
      <c r="M43" s="35"/>
      <c r="O43" s="35"/>
      <c r="Q43" s="35"/>
      <c r="S43" s="38">
        <f t="shared" si="0"/>
        <v>0</v>
      </c>
      <c r="U43" s="35"/>
      <c r="W43" s="38">
        <f>IF(ISNUMBER(S43),S43,0)-IF(ISNUMBER(U43),U43,0)</f>
        <v>0</v>
      </c>
      <c r="X43" s="21"/>
    </row>
    <row r="44" spans="2:24" ht="5.25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38"/>
      <c r="I45" s="39">
        <f>SUM(I25:I43)</f>
        <v>0</v>
      </c>
      <c r="J45" s="38"/>
      <c r="K45" s="39">
        <f>SUM(K25:K43)</f>
        <v>0</v>
      </c>
      <c r="L45" s="38"/>
      <c r="M45" s="39">
        <f>SUM(M25:M43)</f>
        <v>0</v>
      </c>
      <c r="N45" s="38"/>
      <c r="O45" s="39">
        <f>SUM(O25:O43)</f>
        <v>0</v>
      </c>
      <c r="P45" s="38"/>
      <c r="Q45" s="39">
        <f>SUM(Q25:Q43)</f>
        <v>0</v>
      </c>
      <c r="R45" s="38"/>
      <c r="S45" s="39">
        <f>SUM(S25:S43)</f>
        <v>0</v>
      </c>
      <c r="T45" s="38"/>
      <c r="U45" s="39">
        <f>SUM(U25:U43)</f>
        <v>0</v>
      </c>
      <c r="V45" s="38"/>
      <c r="W45" s="39">
        <f>SUM(W25:W43)</f>
        <v>0</v>
      </c>
      <c r="X45" s="21"/>
    </row>
    <row r="46" spans="2:24" ht="17.25" customHeight="1" thickTop="1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22"/>
    </row>
    <row r="48" spans="2:24" x14ac:dyDescent="0.2">
      <c r="C48" t="s">
        <v>42</v>
      </c>
    </row>
    <row r="49" spans="3:23" x14ac:dyDescent="0.2">
      <c r="N49" s="23" t="s">
        <v>43</v>
      </c>
      <c r="Q49" s="24"/>
    </row>
    <row r="50" spans="3:23" x14ac:dyDescent="0.2">
      <c r="C50" s="1"/>
      <c r="D50" s="1"/>
      <c r="E50" s="1"/>
      <c r="Q50" s="1"/>
      <c r="R50" s="1"/>
      <c r="S50" s="1"/>
      <c r="T50" s="1"/>
      <c r="U50" s="1"/>
      <c r="V50" s="1"/>
      <c r="W50" s="1"/>
    </row>
    <row r="51" spans="3:23" x14ac:dyDescent="0.2">
      <c r="C51" s="203" t="s">
        <v>44</v>
      </c>
      <c r="D51" s="203"/>
      <c r="E51" s="203"/>
      <c r="N51" s="23" t="s">
        <v>45</v>
      </c>
      <c r="Q51" s="24"/>
      <c r="T51" s="37"/>
    </row>
    <row r="52" spans="3:23" x14ac:dyDescent="0.2">
      <c r="T52" s="10" t="s">
        <v>46</v>
      </c>
    </row>
    <row r="53" spans="3:23" x14ac:dyDescent="0.2">
      <c r="Q53" s="25"/>
      <c r="R53" s="26"/>
      <c r="S53" s="26"/>
      <c r="T53" s="26"/>
      <c r="U53" s="26"/>
      <c r="V53" s="26"/>
      <c r="W53" s="27"/>
    </row>
    <row r="54" spans="3:23" x14ac:dyDescent="0.2">
      <c r="N54" s="23" t="s">
        <v>47</v>
      </c>
      <c r="Q54" s="28"/>
      <c r="W54" s="29"/>
    </row>
    <row r="55" spans="3:23" x14ac:dyDescent="0.2">
      <c r="Q55" s="30"/>
      <c r="R55" s="31"/>
      <c r="S55" s="31"/>
      <c r="T55" s="31"/>
      <c r="U55" s="31"/>
      <c r="V55" s="31"/>
      <c r="W55" s="32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ht="15.75" x14ac:dyDescent="0.25">
      <c r="B9" s="8"/>
      <c r="C9" s="8"/>
      <c r="D9" s="8"/>
      <c r="E9" s="8"/>
      <c r="H9" s="9"/>
    </row>
    <row r="10" spans="2:22" ht="3.75" customHeight="1" x14ac:dyDescent="0.2"/>
    <row r="11" spans="2:22" ht="106.7" customHeight="1" x14ac:dyDescent="0.2"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</row>
    <row r="12" spans="2:22" ht="6.75" hidden="1" customHeight="1" x14ac:dyDescent="0.2"/>
    <row r="13" spans="2:22" ht="10.5" customHeight="1" x14ac:dyDescent="0.2"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/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17"/>
      <c r="K19" s="51"/>
      <c r="L19" s="16"/>
      <c r="M19" s="17"/>
      <c r="N19" s="17"/>
      <c r="O19" s="36"/>
      <c r="P19" s="17"/>
      <c r="Q19" s="36"/>
      <c r="R19" s="17"/>
      <c r="S19" s="17"/>
      <c r="T19" s="17"/>
      <c r="U19" s="17"/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/>
      <c r="D23" s="20"/>
      <c r="E23" s="20"/>
      <c r="G23" s="52"/>
      <c r="I23" s="33"/>
      <c r="K23" s="33"/>
      <c r="M23" s="33"/>
      <c r="O23" s="33"/>
      <c r="Q23" s="33"/>
      <c r="S23" s="38"/>
      <c r="U23" s="33"/>
      <c r="W23" s="38"/>
      <c r="X23" s="21"/>
    </row>
    <row r="24" spans="2:24" ht="15.75" customHeight="1" x14ac:dyDescent="0.2">
      <c r="B24" s="19"/>
      <c r="C24" s="20"/>
      <c r="D24" s="20"/>
      <c r="E24" s="20"/>
      <c r="G24" s="52"/>
      <c r="I24" s="34"/>
      <c r="K24" s="34"/>
      <c r="M24" s="34"/>
      <c r="O24" s="34"/>
      <c r="Q24" s="34"/>
      <c r="S24" s="38"/>
      <c r="U24" s="34"/>
      <c r="W24" s="38"/>
      <c r="X24" s="21"/>
    </row>
    <row r="25" spans="2:24" ht="15.75" customHeight="1" x14ac:dyDescent="0.2">
      <c r="B25" s="19"/>
      <c r="C25" s="20"/>
      <c r="D25" s="20"/>
      <c r="E25" s="20"/>
      <c r="G25" s="52"/>
      <c r="I25" s="34"/>
      <c r="K25" s="34"/>
      <c r="M25" s="34"/>
      <c r="O25" s="34"/>
      <c r="Q25" s="34"/>
      <c r="S25" s="38"/>
      <c r="U25" s="34"/>
      <c r="W25" s="38"/>
      <c r="X25" s="21"/>
    </row>
    <row r="26" spans="2:24" ht="15.75" customHeight="1" x14ac:dyDescent="0.2">
      <c r="B26" s="19"/>
      <c r="C26" s="20"/>
      <c r="D26" s="20"/>
      <c r="E26" s="20"/>
      <c r="G26" s="52"/>
      <c r="I26" s="34"/>
      <c r="K26" s="34"/>
      <c r="M26" s="34"/>
      <c r="O26" s="34"/>
      <c r="Q26" s="34"/>
      <c r="S26" s="38"/>
      <c r="U26" s="34"/>
      <c r="W26" s="38"/>
      <c r="X26" s="21"/>
    </row>
    <row r="27" spans="2:24" ht="15.75" customHeight="1" x14ac:dyDescent="0.2">
      <c r="B27" s="19"/>
      <c r="C27" s="20"/>
      <c r="D27" s="20"/>
      <c r="E27" s="20"/>
      <c r="G27" s="52"/>
      <c r="I27" s="34"/>
      <c r="K27" s="34"/>
      <c r="M27" s="34"/>
      <c r="O27" s="34"/>
      <c r="Q27" s="34"/>
      <c r="S27" s="38"/>
      <c r="U27" s="34"/>
      <c r="W27" s="38"/>
      <c r="X27" s="21"/>
    </row>
    <row r="28" spans="2:24" ht="15.75" customHeight="1" x14ac:dyDescent="0.2">
      <c r="B28" s="19"/>
      <c r="C28" s="20"/>
      <c r="D28" s="20"/>
      <c r="E28" s="20"/>
      <c r="G28" s="52"/>
      <c r="I28" s="34"/>
      <c r="K28" s="34"/>
      <c r="M28" s="34"/>
      <c r="O28" s="34"/>
      <c r="Q28" s="34"/>
      <c r="S28" s="38"/>
      <c r="U28" s="34"/>
      <c r="W28" s="38"/>
      <c r="X28" s="21"/>
    </row>
    <row r="29" spans="2:24" ht="15.75" customHeight="1" x14ac:dyDescent="0.2">
      <c r="B29" s="19"/>
      <c r="C29" s="20"/>
      <c r="D29" s="20"/>
      <c r="E29" s="20"/>
      <c r="G29" s="52"/>
      <c r="I29" s="34"/>
      <c r="K29" s="34"/>
      <c r="M29" s="34"/>
      <c r="O29" s="34"/>
      <c r="Q29" s="34"/>
      <c r="S29" s="38"/>
      <c r="U29" s="34"/>
      <c r="W29" s="38"/>
      <c r="X29" s="21"/>
    </row>
    <row r="30" spans="2:24" ht="15.75" customHeight="1" x14ac:dyDescent="0.2">
      <c r="B30" s="19"/>
      <c r="C30" s="20"/>
      <c r="D30" s="20"/>
      <c r="E30" s="20"/>
      <c r="G30" s="52"/>
      <c r="I30" s="34"/>
      <c r="K30" s="34"/>
      <c r="M30" s="34"/>
      <c r="O30" s="34"/>
      <c r="Q30" s="34"/>
      <c r="S30" s="38"/>
      <c r="U30" s="34"/>
      <c r="W30" s="38"/>
      <c r="X30" s="21"/>
    </row>
    <row r="31" spans="2:24" ht="15.75" customHeight="1" x14ac:dyDescent="0.2">
      <c r="B31" s="19"/>
      <c r="C31" s="20"/>
      <c r="D31" s="20"/>
      <c r="E31" s="20"/>
      <c r="G31" s="52"/>
      <c r="I31" s="34"/>
      <c r="K31" s="34"/>
      <c r="M31" s="34"/>
      <c r="O31" s="34"/>
      <c r="Q31" s="34"/>
      <c r="S31" s="38"/>
      <c r="U31" s="34"/>
      <c r="W31" s="38"/>
      <c r="X31" s="21"/>
    </row>
    <row r="32" spans="2:24" ht="15.75" customHeight="1" x14ac:dyDescent="0.2">
      <c r="B32" s="19"/>
      <c r="C32" s="20"/>
      <c r="D32" s="20"/>
      <c r="E32" s="20"/>
      <c r="G32" s="52"/>
      <c r="I32" s="34"/>
      <c r="K32" s="34"/>
      <c r="M32" s="34"/>
      <c r="O32" s="34"/>
      <c r="Q32" s="34"/>
      <c r="S32" s="38"/>
      <c r="U32" s="34"/>
      <c r="W32" s="38"/>
      <c r="X32" s="21"/>
    </row>
    <row r="33" spans="2:24" ht="15.75" customHeight="1" x14ac:dyDescent="0.2">
      <c r="B33" s="19"/>
      <c r="C33" s="20"/>
      <c r="D33" s="20"/>
      <c r="E33" s="20"/>
      <c r="G33" s="52"/>
      <c r="I33" s="34"/>
      <c r="K33" s="34"/>
      <c r="M33" s="34"/>
      <c r="O33" s="34"/>
      <c r="Q33" s="34"/>
      <c r="S33" s="38"/>
      <c r="U33" s="34"/>
      <c r="W33" s="38"/>
      <c r="X33" s="21"/>
    </row>
    <row r="34" spans="2:24" ht="15.75" customHeight="1" x14ac:dyDescent="0.2">
      <c r="B34" s="19"/>
      <c r="C34" s="20"/>
      <c r="D34" s="20"/>
      <c r="E34" s="20"/>
      <c r="G34" s="52"/>
      <c r="I34" s="34"/>
      <c r="K34" s="34"/>
      <c r="M34" s="34"/>
      <c r="O34" s="34"/>
      <c r="Q34" s="34"/>
      <c r="S34" s="38"/>
      <c r="U34" s="34"/>
      <c r="W34" s="38"/>
      <c r="X34" s="21"/>
    </row>
    <row r="35" spans="2:24" ht="15.75" customHeight="1" x14ac:dyDescent="0.2">
      <c r="B35" s="19"/>
      <c r="C35" s="20"/>
      <c r="D35" s="20"/>
      <c r="E35" s="20"/>
      <c r="G35" s="52"/>
      <c r="I35" s="34"/>
      <c r="K35" s="34"/>
      <c r="M35" s="34"/>
      <c r="O35" s="34"/>
      <c r="Q35" s="34"/>
      <c r="S35" s="38"/>
      <c r="U35" s="34"/>
      <c r="W35" s="38"/>
      <c r="X35" s="21"/>
    </row>
    <row r="36" spans="2:24" ht="15.75" customHeight="1" x14ac:dyDescent="0.2">
      <c r="B36" s="19"/>
      <c r="C36" s="20"/>
      <c r="D36" s="20"/>
      <c r="E36" s="20"/>
      <c r="G36" s="52"/>
      <c r="I36" s="34"/>
      <c r="K36" s="34"/>
      <c r="M36" s="34"/>
      <c r="O36" s="34"/>
      <c r="Q36" s="34"/>
      <c r="S36" s="38"/>
      <c r="U36" s="34"/>
      <c r="W36" s="38"/>
      <c r="X36" s="21"/>
    </row>
    <row r="37" spans="2:24" ht="15.75" customHeight="1" x14ac:dyDescent="0.2">
      <c r="B37" s="19"/>
      <c r="C37" s="20"/>
      <c r="D37" s="20"/>
      <c r="E37" s="20"/>
      <c r="G37" s="52"/>
      <c r="I37" s="34"/>
      <c r="K37" s="34"/>
      <c r="M37" s="34"/>
      <c r="O37" s="34"/>
      <c r="Q37" s="34"/>
      <c r="S37" s="38"/>
      <c r="U37" s="34"/>
      <c r="W37" s="38"/>
      <c r="X37" s="21"/>
    </row>
    <row r="38" spans="2:24" ht="15.75" customHeight="1" x14ac:dyDescent="0.2">
      <c r="B38" s="19"/>
      <c r="C38" s="20"/>
      <c r="D38" s="20"/>
      <c r="E38" s="20"/>
      <c r="G38" s="52"/>
      <c r="I38" s="34"/>
      <c r="K38" s="34"/>
      <c r="M38" s="34"/>
      <c r="O38" s="34"/>
      <c r="Q38" s="34"/>
      <c r="S38" s="38"/>
      <c r="U38" s="34"/>
      <c r="W38" s="38"/>
      <c r="X38" s="21"/>
    </row>
    <row r="39" spans="2:24" ht="15.75" customHeight="1" x14ac:dyDescent="0.2">
      <c r="B39" s="19"/>
      <c r="C39" s="20"/>
      <c r="D39" s="20"/>
      <c r="E39" s="20"/>
      <c r="G39" s="52"/>
      <c r="I39" s="34"/>
      <c r="K39" s="34"/>
      <c r="M39" s="34"/>
      <c r="O39" s="34"/>
      <c r="Q39" s="34"/>
      <c r="S39" s="38"/>
      <c r="U39" s="34"/>
      <c r="W39" s="38"/>
      <c r="X39" s="21"/>
    </row>
    <row r="40" spans="2:24" ht="15.75" customHeight="1" x14ac:dyDescent="0.2">
      <c r="B40" s="19"/>
      <c r="C40" s="20"/>
      <c r="D40" s="20"/>
      <c r="E40" s="20"/>
      <c r="G40" s="52"/>
      <c r="I40" s="34"/>
      <c r="K40" s="34"/>
      <c r="M40" s="34"/>
      <c r="O40" s="34"/>
      <c r="Q40" s="34"/>
      <c r="S40" s="38"/>
      <c r="U40" s="34"/>
      <c r="W40" s="38"/>
      <c r="X40" s="21"/>
    </row>
    <row r="41" spans="2:24" ht="15.75" customHeight="1" x14ac:dyDescent="0.2">
      <c r="B41" s="19"/>
      <c r="C41" s="20"/>
      <c r="D41" s="20"/>
      <c r="E41" s="20"/>
      <c r="G41" s="52"/>
      <c r="I41" s="34"/>
      <c r="K41" s="34"/>
      <c r="M41" s="34"/>
      <c r="O41" s="34"/>
      <c r="Q41" s="34"/>
      <c r="S41" s="38"/>
      <c r="U41" s="34"/>
      <c r="W41" s="38"/>
      <c r="X41" s="21"/>
    </row>
    <row r="42" spans="2:24" ht="15.75" customHeight="1" x14ac:dyDescent="0.2">
      <c r="B42" s="19"/>
      <c r="C42" s="20"/>
      <c r="D42" s="20"/>
      <c r="E42" s="20"/>
      <c r="G42" s="52"/>
      <c r="I42" s="34"/>
      <c r="K42" s="34"/>
      <c r="M42" s="34"/>
      <c r="O42" s="34"/>
      <c r="Q42" s="34"/>
      <c r="S42" s="38"/>
      <c r="U42" s="34"/>
      <c r="W42" s="38"/>
      <c r="X42" s="21"/>
    </row>
    <row r="43" spans="2:24" ht="15.75" customHeight="1" x14ac:dyDescent="0.2">
      <c r="B43" s="19"/>
      <c r="C43" s="20"/>
      <c r="D43" s="20"/>
      <c r="E43" s="20"/>
      <c r="G43" s="52"/>
      <c r="I43" s="34"/>
      <c r="K43" s="34"/>
      <c r="M43" s="34"/>
      <c r="O43" s="34"/>
      <c r="Q43" s="34"/>
      <c r="S43" s="38"/>
      <c r="U43" s="34"/>
      <c r="W43" s="38"/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U47" s="20"/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1" spans="3:23" x14ac:dyDescent="0.2">
      <c r="N51" s="23"/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3"/>
      <c r="D53" s="203"/>
      <c r="E53" s="203"/>
      <c r="N53" s="23"/>
      <c r="Q53" s="24"/>
      <c r="T53" s="37"/>
    </row>
    <row r="54" spans="3:23" x14ac:dyDescent="0.2">
      <c r="T54" s="10"/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/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9" t="str">
        <f>[1]Kriminal!H6</f>
        <v>January 2014</v>
      </c>
    </row>
    <row r="10" spans="2:22" ht="3.75" customHeight="1" x14ac:dyDescent="0.2"/>
    <row r="11" spans="2:22" ht="106.7" customHeight="1" x14ac:dyDescent="0.2">
      <c r="B11" s="206" t="s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2"/>
      <c r="I23" s="33"/>
      <c r="K23" s="33"/>
      <c r="M23" s="33"/>
      <c r="O23" s="33"/>
      <c r="Q23" s="33"/>
      <c r="S23" s="38">
        <f>IF(ISNUMBER(G23),G23,0)+IF(ISNUMBER(I23),I23,0)-IF(ISNUMBER(M23),M23,0)+IF(ISNUMBER(O23),O23,0)-IF(ISNUMBER(Q23),Q23,0)+IF(ISNUMBER(K23),K23,0)</f>
        <v>0</v>
      </c>
      <c r="U23" s="33"/>
      <c r="W23" s="38">
        <f t="shared" ref="W23:W39" si="0"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2"/>
      <c r="I24" s="34"/>
      <c r="K24" s="34"/>
      <c r="M24" s="34"/>
      <c r="O24" s="34"/>
      <c r="Q24" s="34"/>
      <c r="S24" s="38">
        <f>IF(ISNUMBER(G24),G24,0)+IF(ISNUMBER(I24),I24,0)-IF(ISNUMBER(M24),M24,0)+IF(ISNUMBER(O24),O24,0)-IF(ISNUMBER(Q24),Q24,0)+IF(ISNUMBER(K24),K24,0)</f>
        <v>0</v>
      </c>
      <c r="U24" s="34"/>
      <c r="W24" s="38">
        <f t="shared" si="0"/>
        <v>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2"/>
      <c r="I25" s="34"/>
      <c r="K25" s="34"/>
      <c r="M25" s="34"/>
      <c r="O25" s="34"/>
      <c r="Q25" s="34"/>
      <c r="S25" s="38">
        <f t="shared" ref="S25:S41" si="1">IF(ISNUMBER(G25),G25,0)+IF(ISNUMBER(I25),I25,0)-IF(ISNUMBER(M25),M25,0)+IF(ISNUMBER(O25),O25,0)-IF(ISNUMBER(Q25),Q25,0)+IF(ISNUMBER(K25),K25,0)</f>
        <v>0</v>
      </c>
      <c r="U25" s="34"/>
      <c r="W25" s="38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2"/>
      <c r="I26" s="34"/>
      <c r="K26" s="34"/>
      <c r="M26" s="34"/>
      <c r="O26" s="34"/>
      <c r="Q26" s="34"/>
      <c r="S26" s="38">
        <f>IF(ISNUMBER(G26),G26,0)+IF(ISNUMBER(I26),I26,0)-IF(ISNUMBER(M26),M26,0)+IF(ISNUMBER(O26),O26,0)-IF(ISNUMBER(Q26),Q26,0)+IF(ISNUMBER(K26),K26,0)</f>
        <v>0</v>
      </c>
      <c r="U26" s="34"/>
      <c r="W26" s="38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2"/>
      <c r="I27" s="34"/>
      <c r="K27" s="34"/>
      <c r="M27" s="34"/>
      <c r="O27" s="34"/>
      <c r="Q27" s="34"/>
      <c r="S27" s="38">
        <f t="shared" si="1"/>
        <v>0</v>
      </c>
      <c r="U27" s="34"/>
      <c r="W27" s="38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2"/>
      <c r="I28" s="34"/>
      <c r="K28" s="34"/>
      <c r="M28" s="34"/>
      <c r="O28" s="34"/>
      <c r="Q28" s="34"/>
      <c r="S28" s="38">
        <f t="shared" si="1"/>
        <v>0</v>
      </c>
      <c r="U28" s="34"/>
      <c r="W28" s="38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2"/>
      <c r="I29" s="34"/>
      <c r="K29" s="34"/>
      <c r="M29" s="34"/>
      <c r="O29" s="34"/>
      <c r="Q29" s="34"/>
      <c r="S29" s="38">
        <f t="shared" si="1"/>
        <v>0</v>
      </c>
      <c r="U29" s="34"/>
      <c r="W29" s="38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2"/>
      <c r="I30" s="34"/>
      <c r="K30" s="34"/>
      <c r="M30" s="34"/>
      <c r="O30" s="34"/>
      <c r="Q30" s="34"/>
      <c r="S30" s="38">
        <f t="shared" si="1"/>
        <v>0</v>
      </c>
      <c r="U30" s="34"/>
      <c r="W30" s="38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2"/>
      <c r="I31" s="34"/>
      <c r="K31" s="34"/>
      <c r="M31" s="34"/>
      <c r="O31" s="34"/>
      <c r="Q31" s="34"/>
      <c r="S31" s="38">
        <f t="shared" si="1"/>
        <v>0</v>
      </c>
      <c r="U31" s="34"/>
      <c r="W31" s="38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2"/>
      <c r="I32" s="34"/>
      <c r="K32" s="34"/>
      <c r="M32" s="34"/>
      <c r="O32" s="34"/>
      <c r="Q32" s="34"/>
      <c r="S32" s="38">
        <f t="shared" si="1"/>
        <v>0</v>
      </c>
      <c r="U32" s="34"/>
      <c r="W32" s="38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2"/>
      <c r="I33" s="34"/>
      <c r="K33" s="34"/>
      <c r="M33" s="34"/>
      <c r="O33" s="34"/>
      <c r="Q33" s="34"/>
      <c r="S33" s="38">
        <f t="shared" si="1"/>
        <v>0</v>
      </c>
      <c r="U33" s="34"/>
      <c r="W33" s="38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2"/>
      <c r="I34" s="34"/>
      <c r="K34" s="34"/>
      <c r="M34" s="34"/>
      <c r="O34" s="34"/>
      <c r="Q34" s="34"/>
      <c r="S34" s="38">
        <f t="shared" si="1"/>
        <v>0</v>
      </c>
      <c r="U34" s="34"/>
      <c r="W34" s="38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2"/>
      <c r="I35" s="34"/>
      <c r="K35" s="34"/>
      <c r="M35" s="34"/>
      <c r="O35" s="34"/>
      <c r="Q35" s="34"/>
      <c r="S35" s="38">
        <f t="shared" si="1"/>
        <v>0</v>
      </c>
      <c r="U35" s="34"/>
      <c r="W35" s="38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2"/>
      <c r="I36" s="34"/>
      <c r="K36" s="34"/>
      <c r="M36" s="34"/>
      <c r="O36" s="34"/>
      <c r="Q36" s="34"/>
      <c r="S36" s="38">
        <f t="shared" si="1"/>
        <v>0</v>
      </c>
      <c r="U36" s="34"/>
      <c r="W36" s="38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2"/>
      <c r="I37" s="34"/>
      <c r="K37" s="34"/>
      <c r="M37" s="34"/>
      <c r="O37" s="34"/>
      <c r="Q37" s="34"/>
      <c r="S37" s="38">
        <f>IF(ISNUMBER(G37),G37,0)+IF(ISNUMBER(I37),I37,0)-IF(ISNUMBER(M37),M37,0)+IF(ISNUMBER(O37),O37,0)-IF(ISNUMBER(Q37),Q37,0)+IF(ISNUMBER(K37),K37,0)</f>
        <v>0</v>
      </c>
      <c r="U37" s="34"/>
      <c r="W37" s="38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2"/>
      <c r="I38" s="34"/>
      <c r="K38" s="34"/>
      <c r="M38" s="34"/>
      <c r="O38" s="34"/>
      <c r="Q38" s="34"/>
      <c r="S38" s="38">
        <f t="shared" si="1"/>
        <v>0</v>
      </c>
      <c r="U38" s="34"/>
      <c r="W38" s="38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2"/>
      <c r="I39" s="34"/>
      <c r="K39" s="34"/>
      <c r="M39" s="34"/>
      <c r="O39" s="34"/>
      <c r="Q39" s="34"/>
      <c r="S39" s="38">
        <f t="shared" si="1"/>
        <v>0</v>
      </c>
      <c r="U39" s="34"/>
      <c r="W39" s="38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2"/>
      <c r="I40" s="34"/>
      <c r="K40" s="34"/>
      <c r="M40" s="34"/>
      <c r="O40" s="34"/>
      <c r="Q40" s="34"/>
      <c r="S40" s="38">
        <f t="shared" si="1"/>
        <v>0</v>
      </c>
      <c r="U40" s="34"/>
      <c r="W40" s="38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2"/>
      <c r="I41" s="34"/>
      <c r="K41" s="34"/>
      <c r="M41" s="34"/>
      <c r="O41" s="34"/>
      <c r="Q41" s="34"/>
      <c r="S41" s="38">
        <f t="shared" si="1"/>
        <v>0</v>
      </c>
      <c r="U41" s="34"/>
      <c r="W41" s="38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2"/>
      <c r="I42" s="34"/>
      <c r="K42" s="34"/>
      <c r="M42" s="34"/>
      <c r="O42" s="34"/>
      <c r="Q42" s="34"/>
      <c r="S42" s="38">
        <f>IF(ISNUMBER(G42),G42,0)+IF(ISNUMBER(I42),I42,0)-IF(ISNUMBER(M42),M42,0)+IF(ISNUMBER(O42),O42,0)-IF(ISNUMBER(Q42),Q42,0)+IF(ISNUMBER(K42),K42,0)</f>
        <v>0</v>
      </c>
      <c r="U42" s="34"/>
      <c r="W42" s="38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2"/>
      <c r="I43" s="34"/>
      <c r="K43" s="34"/>
      <c r="M43" s="34"/>
      <c r="O43" s="34"/>
      <c r="Q43" s="34"/>
      <c r="S43" s="38">
        <f>IF(ISNUMBER(G43),G43,0)+IF(ISNUMBER(I43),I43,0)-IF(ISNUMBER(M43),M43,0)+IF(ISNUMBER(O43),O43,0)-IF(ISNUMBER(Q43),Q43,0)+IF(ISNUMBER(K43),K43,0)</f>
        <v>0</v>
      </c>
      <c r="U43" s="34"/>
      <c r="W43" s="38">
        <f>IF(ISNUMBER(S43),S43,0)-IF(ISNUMBER(U43),U43,0)</f>
        <v>0</v>
      </c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SUM(G23:G43)</f>
        <v>0</v>
      </c>
      <c r="H45" s="38"/>
      <c r="I45" s="39">
        <f>SUM(I22:I43)</f>
        <v>0</v>
      </c>
      <c r="J45" s="38"/>
      <c r="K45" s="39">
        <f>SUM(K23:K43)</f>
        <v>0</v>
      </c>
      <c r="L45" s="38"/>
      <c r="M45" s="39">
        <f>SUM(M22:M43)</f>
        <v>0</v>
      </c>
      <c r="N45" s="38"/>
      <c r="O45" s="39">
        <f>SUM(O22:O43)</f>
        <v>0</v>
      </c>
      <c r="P45" s="38"/>
      <c r="Q45" s="39">
        <f>SUM(Q22:Q43)</f>
        <v>0</v>
      </c>
      <c r="R45" s="38"/>
      <c r="S45" s="39">
        <f>SUM(S22:S43)</f>
        <v>0</v>
      </c>
      <c r="T45" s="38"/>
      <c r="U45" s="39">
        <f>SUM(U22:U43)</f>
        <v>0</v>
      </c>
      <c r="V45" s="38"/>
      <c r="W45" s="39">
        <f>SUM(W22:W43)</f>
        <v>0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3" t="s">
        <v>44</v>
      </c>
      <c r="D53" s="203"/>
      <c r="E53" s="203"/>
      <c r="N53" s="23" t="s">
        <v>45</v>
      </c>
      <c r="Q53" s="24"/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7" workbookViewId="0">
      <selection activeCell="AB48" sqref="AB48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 t="s">
        <v>48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s="53" customFormat="1" ht="15.75" x14ac:dyDescent="0.25">
      <c r="B9" s="8" t="s">
        <v>49</v>
      </c>
      <c r="C9" s="8"/>
      <c r="D9" s="8"/>
      <c r="E9" s="8"/>
      <c r="H9" s="60" t="str">
        <f>Kriminal!H7</f>
        <v>Gunju 2023</v>
      </c>
    </row>
    <row r="10" spans="2:22" ht="3.75" customHeight="1" x14ac:dyDescent="0.2"/>
    <row r="11" spans="2:22" ht="106.7" customHeight="1" x14ac:dyDescent="0.2">
      <c r="B11" s="206" t="s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76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1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6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2</v>
      </c>
      <c r="H23" s="55"/>
      <c r="I23" s="56"/>
      <c r="J23" s="55"/>
      <c r="K23" s="186"/>
      <c r="L23" s="55"/>
      <c r="M23" s="56">
        <v>0</v>
      </c>
      <c r="N23" s="55"/>
      <c r="O23" s="56"/>
      <c r="P23" s="55"/>
      <c r="Q23" s="56"/>
      <c r="R23" s="55"/>
      <c r="S23" s="57">
        <f>IF(ISNUMBER(G23),G23,0)+IF(ISNUMBER(I23),I23,0)-IF(ISNUMBER(M23),M23,0)+IF(ISNUMBER(O23),O23,0)-IF(ISNUMBER(Q23),Q23,0)+IF(ISNUMBER(K23),K23,0)</f>
        <v>2</v>
      </c>
      <c r="T23" s="55"/>
      <c r="U23" s="56"/>
      <c r="V23" s="55"/>
      <c r="W23" s="57">
        <f t="shared" ref="W23:W39" si="0">IF(ISNUMBER(S23),S23,0)-IF(ISNUMBER(U23),U23,0)</f>
        <v>2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6</v>
      </c>
      <c r="H24" s="55"/>
      <c r="I24" s="58"/>
      <c r="J24" s="55"/>
      <c r="K24" s="58"/>
      <c r="L24" s="55"/>
      <c r="M24" s="58"/>
      <c r="N24" s="55"/>
      <c r="O24" s="58"/>
      <c r="P24" s="55"/>
      <c r="Q24" s="185"/>
      <c r="R24" s="55"/>
      <c r="S24" s="57">
        <f>IF(ISNUMBER(G24),G24,0)+IF(ISNUMBER(I24),I24,0)-IF(ISNUMBER(M24),M24,0)+IF(ISNUMBER(O24),O24,0)-IF(ISNUMBER(Q24),Q24,0)+IF(ISNUMBER(K24),K24,0)</f>
        <v>6</v>
      </c>
      <c r="T24" s="55"/>
      <c r="U24" s="58"/>
      <c r="V24" s="55"/>
      <c r="W24" s="57">
        <f t="shared" si="0"/>
        <v>6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4"/>
      <c r="H25" s="55"/>
      <c r="I25" s="58">
        <v>0</v>
      </c>
      <c r="J25" s="55"/>
      <c r="K25" s="58">
        <v>0</v>
      </c>
      <c r="L25" s="55"/>
      <c r="M25" s="58">
        <v>0</v>
      </c>
      <c r="N25" s="55"/>
      <c r="O25" s="58"/>
      <c r="P25" s="55"/>
      <c r="Q25" s="58"/>
      <c r="R25" s="55"/>
      <c r="S25" s="57">
        <f t="shared" ref="S25:S41" si="1">IF(ISNUMBER(G25),G25,0)+IF(ISNUMBER(I25),I25,0)-IF(ISNUMBER(M25),M25,0)+IF(ISNUMBER(O25),O25,0)-IF(ISNUMBER(Q25),Q25,0)+IF(ISNUMBER(K25),K25,0)</f>
        <v>0</v>
      </c>
      <c r="T25" s="55"/>
      <c r="U25" s="58"/>
      <c r="V25" s="55"/>
      <c r="W25" s="5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/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1"/>
        <v>0</v>
      </c>
      <c r="T27" s="55"/>
      <c r="U27" s="58"/>
      <c r="V27" s="55"/>
      <c r="W27" s="5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/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1"/>
        <v>0</v>
      </c>
      <c r="T28" s="55"/>
      <c r="U28" s="58"/>
      <c r="V28" s="55"/>
      <c r="W28" s="57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/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1"/>
        <v>0</v>
      </c>
      <c r="T29" s="55"/>
      <c r="U29" s="58"/>
      <c r="V29" s="55"/>
      <c r="W29" s="5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1"/>
        <v>0</v>
      </c>
      <c r="T30" s="55"/>
      <c r="U30" s="58"/>
      <c r="V30" s="55"/>
      <c r="W30" s="5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1"/>
        <v>0</v>
      </c>
      <c r="T31" s="55"/>
      <c r="U31" s="58"/>
      <c r="V31" s="55"/>
      <c r="W31" s="5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/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1"/>
        <v>0</v>
      </c>
      <c r="T32" s="55"/>
      <c r="U32" s="58"/>
      <c r="V32" s="55"/>
      <c r="W32" s="57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1"/>
        <v>0</v>
      </c>
      <c r="T33" s="55"/>
      <c r="U33" s="58"/>
      <c r="V33" s="55"/>
      <c r="W33" s="5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/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1"/>
        <v>0</v>
      </c>
      <c r="T34" s="55"/>
      <c r="U34" s="58"/>
      <c r="V34" s="55"/>
      <c r="W34" s="57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1"/>
        <v>0</v>
      </c>
      <c r="T35" s="55"/>
      <c r="U35" s="58"/>
      <c r="V35" s="55"/>
      <c r="W35" s="5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>
        <v>2</v>
      </c>
      <c r="H36" s="55"/>
      <c r="I36" s="69"/>
      <c r="J36" s="55"/>
      <c r="K36" s="58"/>
      <c r="L36" s="55"/>
      <c r="M36" s="58"/>
      <c r="N36" s="55"/>
      <c r="O36" s="58"/>
      <c r="P36" s="55"/>
      <c r="Q36" s="58"/>
      <c r="R36" s="55"/>
      <c r="S36" s="57">
        <f t="shared" si="1"/>
        <v>2</v>
      </c>
      <c r="T36" s="55"/>
      <c r="U36" s="58"/>
      <c r="V36" s="55"/>
      <c r="W36" s="57">
        <f>IF(ISNUMBER(S36),S36,0)-IF(ISNUMBER(U36),U36,0)</f>
        <v>2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/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>IF(ISNUMBER(G37),G37,0)+IF(ISNUMBER(I37),I37,0)-IF(ISNUMBER(M37),M37,0)+IF(ISNUMBER(O37),O37,0)-IF(ISNUMBER(Q37),Q37,0)+IF(ISNUMBER(K37),K37,0)</f>
        <v>0</v>
      </c>
      <c r="T37" s="55"/>
      <c r="U37" s="58"/>
      <c r="V37" s="55"/>
      <c r="W37" s="57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1"/>
        <v>0</v>
      </c>
      <c r="T38" s="55"/>
      <c r="U38" s="58"/>
      <c r="V38" s="55"/>
      <c r="W38" s="57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1"/>
        <v>0</v>
      </c>
      <c r="T39" s="55"/>
      <c r="U39" s="58"/>
      <c r="V39" s="55"/>
      <c r="W39" s="5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/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1"/>
        <v>0</v>
      </c>
      <c r="T40" s="55"/>
      <c r="U40" s="58"/>
      <c r="V40" s="55"/>
      <c r="W40" s="5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/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1"/>
        <v>0</v>
      </c>
      <c r="T41" s="55"/>
      <c r="U41" s="58"/>
      <c r="V41" s="55"/>
      <c r="W41" s="5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>IF(ISNUMBER(G42),G42,0)+IF(ISNUMBER(I42),I42,0)-IF(ISNUMBER(M42),M42,0)+IF(ISNUMBER(O42),O42,0)-IF(ISNUMBER(Q42),Q42,0)+IF(ISNUMBER(K42),K42,0)</f>
        <v>0</v>
      </c>
      <c r="T42" s="55"/>
      <c r="U42" s="58"/>
      <c r="V42" s="55"/>
      <c r="W42" s="5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>IF(ISNUMBER(G43),G43,0)+IF(ISNUMBER(I43),I43,0)-IF(ISNUMBER(M43),M43,0)+IF(ISNUMBER(O43),O43,0)-IF(ISNUMBER(Q43),Q43,0)+IF(ISNUMBER(K43),K43,0)</f>
        <v>0</v>
      </c>
      <c r="T43" s="55"/>
      <c r="U43" s="58"/>
      <c r="V43" s="55"/>
      <c r="W43" s="57">
        <f>IF(ISNUMBER(S43),S43,0)-IF(ISNUMBER(U43),U43,0)</f>
        <v>0</v>
      </c>
      <c r="X43" s="21"/>
    </row>
    <row r="44" spans="2:24" ht="6" customHeight="1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SUM(G23:G43)</f>
        <v>10</v>
      </c>
      <c r="H45" s="57"/>
      <c r="I45" s="59">
        <f>SUM(I22:I43)</f>
        <v>0</v>
      </c>
      <c r="J45" s="57"/>
      <c r="K45" s="59">
        <f>SUM(K23:K43)</f>
        <v>0</v>
      </c>
      <c r="L45" s="57"/>
      <c r="M45" s="59">
        <f>SUM(M22:M43)</f>
        <v>0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10</v>
      </c>
      <c r="T45" s="57"/>
      <c r="U45" s="59">
        <f>SUM(U22:U43)</f>
        <v>0</v>
      </c>
      <c r="V45" s="57"/>
      <c r="W45" s="59">
        <f>SUM(W22:W43)</f>
        <v>10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49" spans="3:23" x14ac:dyDescent="0.2">
      <c r="C49" s="2"/>
      <c r="D49" s="2"/>
      <c r="E49" s="2"/>
      <c r="F49" s="2"/>
      <c r="G49" s="2"/>
      <c r="H49" s="2"/>
      <c r="I49" s="2"/>
      <c r="J49" s="2"/>
      <c r="K49" s="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53" t="s">
        <v>101</v>
      </c>
      <c r="E52" s="63"/>
      <c r="Q52" s="1"/>
      <c r="R52" s="1"/>
      <c r="S52" s="1"/>
      <c r="T52" s="1"/>
      <c r="U52" s="1"/>
      <c r="V52" s="1"/>
      <c r="W52" s="1"/>
    </row>
    <row r="53" spans="3:23" x14ac:dyDescent="0.2">
      <c r="C53" s="210"/>
      <c r="D53" s="203"/>
      <c r="E53" s="203"/>
      <c r="N53" s="23" t="s">
        <v>45</v>
      </c>
      <c r="Q53" s="24"/>
      <c r="S53" s="53" t="s">
        <v>50</v>
      </c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X57"/>
  <sheetViews>
    <sheetView showGridLines="0" showZeros="0" topLeftCell="A25" workbookViewId="0">
      <selection activeCell="AG33" sqref="AG33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style="5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14.1" customHeight="1" x14ac:dyDescent="0.2"/>
    <row r="4" spans="2:22" ht="15.75" customHeight="1" x14ac:dyDescent="0.25">
      <c r="B4" s="205" t="s">
        <v>51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60" t="str">
        <f>Kriminal!H7</f>
        <v>Gunju 2023</v>
      </c>
    </row>
    <row r="10" spans="2:22" ht="3.75" customHeight="1" x14ac:dyDescent="0.2"/>
    <row r="11" spans="2:22" ht="106.7" customHeight="1" x14ac:dyDescent="0.2">
      <c r="B11" s="206" t="s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66"/>
      <c r="D18" s="66"/>
      <c r="E18" s="66"/>
      <c r="F18" s="66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67"/>
      <c r="D19" s="67"/>
      <c r="E19" s="67"/>
      <c r="F19" s="67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9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11</v>
      </c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7">
        <f>IF(ISNUMBER(G23),G23,0)+IF(ISNUMBER(I23),I23,0)-IF(ISNUMBER(M23),M23,0)+IF(ISNUMBER(O23),O23,0)-IF(ISNUMBER(Q23),Q23,0)+IF(ISNUMBER(K23),K23,0)</f>
        <v>11</v>
      </c>
      <c r="T23" s="55"/>
      <c r="U23" s="56">
        <v>0</v>
      </c>
      <c r="V23" s="55"/>
      <c r="W23" s="57">
        <f>IF(ISNUMBER(S23),S23,0)-IF(ISNUMBER(U23),U23,0)</f>
        <v>11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48</v>
      </c>
      <c r="H24" s="55"/>
      <c r="I24" s="58">
        <v>1</v>
      </c>
      <c r="J24" s="55"/>
      <c r="K24" s="58"/>
      <c r="L24" s="55"/>
      <c r="M24" s="58">
        <v>3</v>
      </c>
      <c r="N24" s="55"/>
      <c r="O24" s="58"/>
      <c r="P24" s="55"/>
      <c r="Q24" s="58"/>
      <c r="R24" s="55"/>
      <c r="S24" s="57">
        <f>IF(ISNUMBER(G24),G24,0)+IF(ISNUMBER(I24),I24,0)-IF(ISNUMBER(M24),M24,0)+IF(ISNUMBER(O24),O24,0)-IF(ISNUMBER(Q24),Q24,0)+IF(ISNUMBER(K24),K24,0)</f>
        <v>46</v>
      </c>
      <c r="T24" s="55"/>
      <c r="U24" s="58">
        <v>3</v>
      </c>
      <c r="V24" s="55"/>
      <c r="W24" s="57">
        <f>IF(ISNUMBER(S24),S24,0)-IF(ISNUMBER(U24),U24,0)</f>
        <v>43</v>
      </c>
      <c r="X24" s="21"/>
    </row>
    <row r="25" spans="2:24" s="2" customFormat="1" ht="15.75" customHeight="1" x14ac:dyDescent="0.2">
      <c r="B25" s="194"/>
      <c r="C25" s="195">
        <v>3</v>
      </c>
      <c r="D25" s="195" t="s">
        <v>21</v>
      </c>
      <c r="E25" s="195"/>
      <c r="G25" s="68">
        <v>43</v>
      </c>
      <c r="H25" s="183"/>
      <c r="I25" s="177"/>
      <c r="J25" s="183"/>
      <c r="K25" s="177"/>
      <c r="L25" s="183"/>
      <c r="M25" s="177">
        <v>1</v>
      </c>
      <c r="N25" s="183"/>
      <c r="O25" s="177"/>
      <c r="P25" s="183"/>
      <c r="Q25" s="177"/>
      <c r="R25" s="183"/>
      <c r="S25" s="184">
        <f>IF(ISNUMBER(G25),G25,0)+IF(ISNUMBER(I25),I25,0)-IF(ISNUMBER(M25),M25,0)+IF(ISNUMBER(O25),O25,0)-IF(ISNUMBER(Q25),Q25,0)+IF(ISNUMBER(K25),K25,0)</f>
        <v>42</v>
      </c>
      <c r="T25" s="183"/>
      <c r="U25" s="177"/>
      <c r="V25" s="183"/>
      <c r="W25" s="184">
        <f>IF(ISNUMBER(S25),S25,0)-IF(ISNUMBER(U25),U25,0)</f>
        <v>42</v>
      </c>
      <c r="X25" s="196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/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 t="shared" ref="S26:S44" si="0"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ref="W26:W44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0"/>
        <v>0</v>
      </c>
      <c r="T27" s="55"/>
      <c r="U27" s="58"/>
      <c r="V27" s="55"/>
      <c r="W27" s="57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22</v>
      </c>
      <c r="H28" s="55"/>
      <c r="I28" s="58"/>
      <c r="J28" s="55"/>
      <c r="K28" s="58"/>
      <c r="L28" s="55"/>
      <c r="M28" s="58">
        <v>10</v>
      </c>
      <c r="N28" s="55"/>
      <c r="O28" s="58"/>
      <c r="P28" s="55"/>
      <c r="Q28" s="58"/>
      <c r="R28" s="55"/>
      <c r="S28" s="57">
        <f t="shared" si="0"/>
        <v>12</v>
      </c>
      <c r="T28" s="55"/>
      <c r="U28" s="58"/>
      <c r="V28" s="55"/>
      <c r="W28" s="57">
        <f t="shared" si="1"/>
        <v>12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/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0"/>
        <v>0</v>
      </c>
      <c r="T29" s="55"/>
      <c r="U29" s="58"/>
      <c r="V29" s="55"/>
      <c r="W29" s="57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0"/>
        <v>0</v>
      </c>
      <c r="T30" s="55"/>
      <c r="U30" s="58"/>
      <c r="V30" s="55"/>
      <c r="W30" s="57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0"/>
        <v>0</v>
      </c>
      <c r="T31" s="55"/>
      <c r="U31" s="58"/>
      <c r="V31" s="55"/>
      <c r="W31" s="57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8</v>
      </c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0"/>
        <v>8</v>
      </c>
      <c r="T32" s="55"/>
      <c r="U32" s="58"/>
      <c r="V32" s="55"/>
      <c r="W32" s="57">
        <f t="shared" si="1"/>
        <v>8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0"/>
        <v>0</v>
      </c>
      <c r="T33" s="55"/>
      <c r="U33" s="58"/>
      <c r="V33" s="55"/>
      <c r="W33" s="57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25</v>
      </c>
      <c r="H34" s="55"/>
      <c r="I34" s="58"/>
      <c r="J34" s="55"/>
      <c r="K34" s="58"/>
      <c r="L34" s="55"/>
      <c r="M34" s="58">
        <v>3</v>
      </c>
      <c r="N34" s="55"/>
      <c r="O34" s="58"/>
      <c r="P34" s="55"/>
      <c r="Q34" s="58"/>
      <c r="R34" s="55"/>
      <c r="S34" s="57">
        <f t="shared" si="0"/>
        <v>22</v>
      </c>
      <c r="T34" s="55"/>
      <c r="U34" s="58"/>
      <c r="V34" s="55"/>
      <c r="W34" s="57">
        <f t="shared" si="1"/>
        <v>22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0"/>
        <v>0</v>
      </c>
      <c r="T35" s="55"/>
      <c r="U35" s="58"/>
      <c r="V35" s="55"/>
      <c r="W35" s="57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68">
        <v>62</v>
      </c>
      <c r="H36" s="55"/>
      <c r="I36" s="58">
        <v>1</v>
      </c>
      <c r="J36" s="55"/>
      <c r="K36" s="58"/>
      <c r="L36" s="55"/>
      <c r="M36" s="58">
        <v>7</v>
      </c>
      <c r="N36" s="55"/>
      <c r="O36" s="177"/>
      <c r="P36" s="55"/>
      <c r="Q36" s="177"/>
      <c r="R36" s="55"/>
      <c r="S36" s="57">
        <f t="shared" si="0"/>
        <v>56</v>
      </c>
      <c r="T36" s="55"/>
      <c r="U36" s="58"/>
      <c r="V36" s="55"/>
      <c r="W36" s="57">
        <f t="shared" si="1"/>
        <v>56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68"/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 t="shared" si="0"/>
        <v>0</v>
      </c>
      <c r="T37" s="55"/>
      <c r="U37" s="58"/>
      <c r="V37" s="55"/>
      <c r="W37" s="57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0"/>
        <v>0</v>
      </c>
      <c r="T38" s="55"/>
      <c r="U38" s="58"/>
      <c r="V38" s="55"/>
      <c r="W38" s="57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0"/>
        <v>0</v>
      </c>
      <c r="T39" s="55"/>
      <c r="U39" s="58"/>
      <c r="V39" s="55"/>
      <c r="W39" s="57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/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0"/>
        <v>0</v>
      </c>
      <c r="T40" s="55"/>
      <c r="U40" s="58"/>
      <c r="V40" s="55"/>
      <c r="W40" s="57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/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0"/>
        <v>0</v>
      </c>
      <c r="T41" s="55"/>
      <c r="U41" s="58"/>
      <c r="V41" s="55"/>
      <c r="W41" s="57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 t="shared" si="0"/>
        <v>0</v>
      </c>
      <c r="T42" s="55"/>
      <c r="U42" s="58"/>
      <c r="V42" s="55"/>
      <c r="W42" s="57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 t="shared" si="0"/>
        <v>0</v>
      </c>
      <c r="T43" s="55"/>
      <c r="U43" s="58"/>
      <c r="V43" s="55"/>
      <c r="W43" s="57">
        <f t="shared" si="1"/>
        <v>0</v>
      </c>
      <c r="X43" s="21"/>
    </row>
    <row r="44" spans="2:24" ht="6" customHeight="1" x14ac:dyDescent="0.2">
      <c r="B44" s="19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7">
        <f t="shared" si="0"/>
        <v>0</v>
      </c>
      <c r="T44" s="55"/>
      <c r="U44" s="55"/>
      <c r="V44" s="55"/>
      <c r="W44" s="57">
        <f t="shared" si="1"/>
        <v>0</v>
      </c>
      <c r="X44" s="21"/>
    </row>
    <row r="45" spans="2:24" ht="13.5" thickBot="1" x14ac:dyDescent="0.25">
      <c r="B45" s="19"/>
      <c r="C45" s="53" t="s">
        <v>41</v>
      </c>
      <c r="D45" s="53"/>
      <c r="E45" s="53"/>
      <c r="F45" s="53"/>
      <c r="G45" s="192">
        <f>SUM(G23:G43)</f>
        <v>219</v>
      </c>
      <c r="H45" s="57"/>
      <c r="I45" s="59">
        <f>SUM(I22:I43)</f>
        <v>2</v>
      </c>
      <c r="J45" s="57"/>
      <c r="K45" s="59">
        <f>SUM(K23:K43)</f>
        <v>0</v>
      </c>
      <c r="L45" s="57"/>
      <c r="M45" s="59">
        <f>SUM(M22:M43)</f>
        <v>24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197</v>
      </c>
      <c r="T45" s="57"/>
      <c r="U45" s="59">
        <f>SUM(U22:U43)</f>
        <v>3</v>
      </c>
      <c r="V45" s="57"/>
      <c r="W45" s="59">
        <f>SUM(W22:W43)</f>
        <v>194</v>
      </c>
      <c r="X45" s="21"/>
    </row>
    <row r="46" spans="2:24" ht="4.5" customHeight="1" thickTop="1" x14ac:dyDescent="0.2">
      <c r="B46" s="19"/>
      <c r="C46" s="53"/>
      <c r="D46" s="53"/>
      <c r="E46" s="53"/>
      <c r="F46" s="53"/>
      <c r="G46" s="183"/>
      <c r="X46" s="21"/>
    </row>
    <row r="47" spans="2:24" ht="4.5" hidden="1" customHeight="1" x14ac:dyDescent="0.2">
      <c r="B47" s="19"/>
      <c r="C47" s="182"/>
      <c r="D47" s="182"/>
      <c r="E47" s="182"/>
      <c r="F47" s="53"/>
      <c r="G47" s="193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s="53" customFormat="1" ht="13.5" thickBot="1" x14ac:dyDescent="0.25">
      <c r="B48" s="197"/>
      <c r="C48" s="198" t="s">
        <v>99</v>
      </c>
      <c r="D48" s="198"/>
      <c r="E48" s="198"/>
      <c r="F48" s="198"/>
      <c r="G48" s="199">
        <v>2</v>
      </c>
      <c r="H48" s="198"/>
      <c r="I48" s="200"/>
      <c r="J48" s="198"/>
      <c r="K48" s="198"/>
      <c r="L48" s="198"/>
      <c r="M48" s="198"/>
      <c r="N48" s="198"/>
      <c r="O48" s="198"/>
      <c r="P48" s="198"/>
      <c r="Q48" s="200"/>
      <c r="R48" s="198"/>
      <c r="S48" s="201">
        <f t="shared" ref="S48" si="2">IF(ISNUMBER(G48),G48,0)+IF(ISNUMBER(I48),I48,0)-IF(ISNUMBER(M48),M48,0)+IF(ISNUMBER(O48),O48,0)-IF(ISNUMBER(Q48),Q48,0)+IF(ISNUMBER(K48),K48,0)</f>
        <v>2</v>
      </c>
      <c r="T48" s="198"/>
      <c r="U48" s="198"/>
      <c r="V48" s="198"/>
      <c r="W48" s="201">
        <f t="shared" ref="W48" si="3">IF(ISNUMBER(S48),S48,0)-IF(ISNUMBER(U48),U48,0)</f>
        <v>2</v>
      </c>
      <c r="X48" s="202"/>
    </row>
    <row r="49" spans="1:23" s="10" customFormat="1" x14ac:dyDescent="0.2">
      <c r="A49" s="23"/>
      <c r="C49" s="23" t="s">
        <v>97</v>
      </c>
      <c r="G49" s="55">
        <v>15</v>
      </c>
      <c r="M49" s="10">
        <v>14</v>
      </c>
      <c r="S49" s="57">
        <f t="shared" ref="S49" si="4">IF(ISNUMBER(G49),G49,0)+IF(ISNUMBER(I49),I49,0)-IF(ISNUMBER(M49),M49,0)+IF(ISNUMBER(O49),O49,0)-IF(ISNUMBER(Q49),Q49,0)+IF(ISNUMBER(K49),K49,0)</f>
        <v>1</v>
      </c>
      <c r="W49" s="57">
        <f t="shared" ref="W49" si="5">IF(ISNUMBER(S49),S49,0)-IF(ISNUMBER(U49),U49,0)</f>
        <v>1</v>
      </c>
    </row>
    <row r="50" spans="1:23" x14ac:dyDescent="0.2">
      <c r="C50" t="s">
        <v>42</v>
      </c>
    </row>
    <row r="51" spans="1:23" x14ac:dyDescent="0.2">
      <c r="N51" s="23" t="s">
        <v>43</v>
      </c>
      <c r="Q51" s="24"/>
    </row>
    <row r="52" spans="1:23" x14ac:dyDescent="0.2">
      <c r="C52" s="212">
        <v>45107</v>
      </c>
      <c r="D52" s="213"/>
      <c r="E52" s="213"/>
      <c r="Q52" s="1"/>
      <c r="R52" s="1"/>
      <c r="S52" s="1"/>
      <c r="T52" s="1"/>
      <c r="U52" s="1"/>
      <c r="V52" s="1"/>
      <c r="W52" s="1"/>
    </row>
    <row r="53" spans="1:23" x14ac:dyDescent="0.2">
      <c r="C53" s="203"/>
      <c r="D53" s="203"/>
      <c r="E53" s="203"/>
      <c r="N53" s="23" t="s">
        <v>45</v>
      </c>
      <c r="Q53" s="211"/>
      <c r="R53" s="203"/>
      <c r="S53" s="203"/>
      <c r="T53" s="203"/>
      <c r="U53" s="203"/>
      <c r="V53" s="203"/>
      <c r="W53" s="203"/>
    </row>
    <row r="54" spans="1:23" x14ac:dyDescent="0.2">
      <c r="A54" s="2"/>
      <c r="T54" s="10" t="s">
        <v>46</v>
      </c>
    </row>
    <row r="55" spans="1:23" x14ac:dyDescent="0.2">
      <c r="Q55" s="25"/>
      <c r="R55" s="26"/>
      <c r="S55" s="26"/>
      <c r="T55" s="26"/>
      <c r="U55" s="26"/>
      <c r="V55" s="26"/>
      <c r="W55" s="27"/>
    </row>
    <row r="56" spans="1:23" x14ac:dyDescent="0.2">
      <c r="N56" s="23" t="s">
        <v>47</v>
      </c>
      <c r="Q56" s="28"/>
      <c r="W56" s="29"/>
    </row>
    <row r="57" spans="1:23" x14ac:dyDescent="0.2">
      <c r="Q57" s="30"/>
      <c r="R57" s="31"/>
      <c r="S57" s="31"/>
      <c r="T57" s="31"/>
      <c r="U57" s="31"/>
      <c r="V57" s="31"/>
      <c r="W57" s="32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A16" zoomScale="130" zoomScaleNormal="130" workbookViewId="0">
      <selection activeCell="W25" sqref="W25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204" t="s">
        <v>52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 t="s">
        <v>53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ht="15.75" x14ac:dyDescent="0.25">
      <c r="B9" s="8" t="s">
        <v>54</v>
      </c>
      <c r="C9" s="8"/>
      <c r="D9" s="8"/>
      <c r="E9" s="8"/>
      <c r="H9" s="65">
        <f>Kriminal!G7</f>
        <v>0</v>
      </c>
      <c r="I9" s="60" t="str">
        <f>Kriminal!H7</f>
        <v>Gunju 2023</v>
      </c>
    </row>
    <row r="10" spans="2:22" ht="3.75" customHeight="1" x14ac:dyDescent="0.2"/>
    <row r="11" spans="2:22" ht="106.7" customHeight="1" x14ac:dyDescent="0.2">
      <c r="B11" s="206" t="s">
        <v>55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76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81" t="s">
        <v>56</v>
      </c>
      <c r="H18" s="13"/>
      <c r="I18" s="13" t="s">
        <v>7</v>
      </c>
      <c r="J18" s="13"/>
      <c r="K18" s="13" t="s">
        <v>8</v>
      </c>
      <c r="L18" s="13"/>
      <c r="M18" s="13" t="s">
        <v>57</v>
      </c>
      <c r="N18" s="13"/>
      <c r="O18" s="13"/>
      <c r="P18" s="13" t="s">
        <v>10</v>
      </c>
      <c r="Q18" s="13"/>
      <c r="R18" s="13"/>
      <c r="S18" s="18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58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/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7">
        <f t="shared" ref="S23:S43" si="0">IF(ISNUMBER(G23),G23,0)+IF(ISNUMBER(I23),I23,0)-IF(ISNUMBER(M23),M23,0)+IF(ISNUMBER(O23),O23,0)-IF(ISNUMBER(Q23),Q23,0)+IF(ISNUMBER(K23),K23,0)</f>
        <v>0</v>
      </c>
      <c r="T23" s="55"/>
      <c r="U23" s="56">
        <v>0</v>
      </c>
      <c r="V23" s="55"/>
      <c r="W23" s="57">
        <f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10</v>
      </c>
      <c r="H24" s="55"/>
      <c r="I24" s="58"/>
      <c r="J24" s="55"/>
      <c r="K24" s="58"/>
      <c r="L24" s="55"/>
      <c r="M24" s="58"/>
      <c r="N24" s="55"/>
      <c r="O24" s="58"/>
      <c r="P24" s="55"/>
      <c r="Q24" s="58"/>
      <c r="R24" s="55"/>
      <c r="S24" s="57">
        <f t="shared" si="0"/>
        <v>10</v>
      </c>
      <c r="T24" s="55"/>
      <c r="U24" s="58">
        <v>0</v>
      </c>
      <c r="V24" s="55"/>
      <c r="W24" s="57">
        <f>IF(ISNUMBER(S24),S24,0)-IF(ISNUMBER(U24),U24,0)</f>
        <v>10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68">
        <v>55</v>
      </c>
      <c r="H25" s="55"/>
      <c r="I25" s="58">
        <v>2</v>
      </c>
      <c r="J25" s="55"/>
      <c r="K25" s="58"/>
      <c r="L25" s="55"/>
      <c r="M25" s="58">
        <v>3</v>
      </c>
      <c r="N25" s="55"/>
      <c r="O25" s="58"/>
      <c r="P25" s="55"/>
      <c r="Q25" s="58"/>
      <c r="R25" s="55"/>
      <c r="S25" s="57">
        <f t="shared" si="0"/>
        <v>54</v>
      </c>
      <c r="T25" s="55"/>
      <c r="U25" s="58"/>
      <c r="V25" s="55"/>
      <c r="W25" s="57">
        <f>IF(ISNUMBER(S25),S25,0)-IF(ISNUMBER(U25),U25,0)</f>
        <v>54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>
        <v>0</v>
      </c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 t="shared" si="0"/>
        <v>0</v>
      </c>
      <c r="T26" s="55"/>
      <c r="U26" s="58"/>
      <c r="V26" s="55"/>
      <c r="W26" s="57">
        <f t="shared" ref="W26:W43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>
        <v>0</v>
      </c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0"/>
        <v>0</v>
      </c>
      <c r="T27" s="55"/>
      <c r="U27" s="58"/>
      <c r="V27" s="55"/>
      <c r="W27" s="57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0</v>
      </c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0"/>
        <v>0</v>
      </c>
      <c r="T28" s="55"/>
      <c r="U28" s="58">
        <v>0</v>
      </c>
      <c r="V28" s="55"/>
      <c r="W28" s="57">
        <f t="shared" si="1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>
        <v>0</v>
      </c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0"/>
        <v>0</v>
      </c>
      <c r="T29" s="55"/>
      <c r="U29" s="58"/>
      <c r="V29" s="55"/>
      <c r="W29" s="57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>
        <v>0</v>
      </c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0"/>
        <v>0</v>
      </c>
      <c r="T30" s="55"/>
      <c r="U30" s="58">
        <v>0</v>
      </c>
      <c r="V30" s="55"/>
      <c r="W30" s="57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>
        <v>0</v>
      </c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0"/>
        <v>0</v>
      </c>
      <c r="T31" s="55"/>
      <c r="U31" s="58"/>
      <c r="V31" s="55"/>
      <c r="W31" s="57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0</v>
      </c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0"/>
        <v>0</v>
      </c>
      <c r="T32" s="55"/>
      <c r="U32" s="58">
        <v>0</v>
      </c>
      <c r="V32" s="55"/>
      <c r="W32" s="57">
        <f t="shared" si="1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>
        <v>0</v>
      </c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0"/>
        <v>0</v>
      </c>
      <c r="T33" s="55"/>
      <c r="U33" s="58"/>
      <c r="V33" s="55"/>
      <c r="W33" s="57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0</v>
      </c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0"/>
        <v>0</v>
      </c>
      <c r="T34" s="55"/>
      <c r="U34" s="58">
        <v>0</v>
      </c>
      <c r="V34" s="55"/>
      <c r="W34" s="57">
        <f t="shared" si="1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>
        <v>0</v>
      </c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0"/>
        <v>0</v>
      </c>
      <c r="T35" s="55"/>
      <c r="U35" s="58"/>
      <c r="V35" s="55"/>
      <c r="W35" s="57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/>
      <c r="H36" s="55"/>
      <c r="I36" s="58"/>
      <c r="J36" s="55"/>
      <c r="K36" s="58">
        <v>0</v>
      </c>
      <c r="L36" s="55"/>
      <c r="M36" s="58"/>
      <c r="N36" s="55"/>
      <c r="O36" s="58">
        <v>0</v>
      </c>
      <c r="P36" s="55"/>
      <c r="Q36" s="58">
        <v>0</v>
      </c>
      <c r="R36" s="55"/>
      <c r="S36" s="57">
        <f t="shared" si="0"/>
        <v>0</v>
      </c>
      <c r="T36" s="55"/>
      <c r="U36" s="58">
        <v>0</v>
      </c>
      <c r="V36" s="55">
        <v>0</v>
      </c>
      <c r="W36" s="57">
        <f t="shared" si="1"/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>
        <v>0</v>
      </c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 t="shared" si="0"/>
        <v>0</v>
      </c>
      <c r="T37" s="55"/>
      <c r="U37" s="58"/>
      <c r="V37" s="55"/>
      <c r="W37" s="57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>
        <v>0</v>
      </c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0"/>
        <v>0</v>
      </c>
      <c r="T38" s="55"/>
      <c r="U38" s="58"/>
      <c r="V38" s="55"/>
      <c r="W38" s="57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>
        <v>0</v>
      </c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0"/>
        <v>0</v>
      </c>
      <c r="T39" s="55"/>
      <c r="U39" s="58"/>
      <c r="V39" s="55"/>
      <c r="W39" s="57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>
        <v>0</v>
      </c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0"/>
        <v>0</v>
      </c>
      <c r="T40" s="55"/>
      <c r="U40" s="58"/>
      <c r="V40" s="55"/>
      <c r="W40" s="57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>
        <v>0</v>
      </c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0"/>
        <v>0</v>
      </c>
      <c r="T41" s="55"/>
      <c r="U41" s="58"/>
      <c r="V41" s="55"/>
      <c r="W41" s="57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>
        <v>0</v>
      </c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 t="shared" si="0"/>
        <v>0</v>
      </c>
      <c r="T42" s="55"/>
      <c r="U42" s="58"/>
      <c r="V42" s="55"/>
      <c r="W42" s="57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>
        <v>0</v>
      </c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 t="shared" si="0"/>
        <v>0</v>
      </c>
      <c r="T43" s="55"/>
      <c r="U43" s="58"/>
      <c r="V43" s="55"/>
      <c r="W43" s="57">
        <f t="shared" si="1"/>
        <v>0</v>
      </c>
      <c r="X43" s="21"/>
    </row>
    <row r="44" spans="2:24" ht="6" customHeight="1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SUM(G23:G43)</f>
        <v>65</v>
      </c>
      <c r="H45" s="57"/>
      <c r="I45" s="59">
        <f>SUM(I22:I43)</f>
        <v>2</v>
      </c>
      <c r="J45" s="57"/>
      <c r="K45" s="59">
        <f>SUM(K23:K43)</f>
        <v>0</v>
      </c>
      <c r="L45" s="57"/>
      <c r="M45" s="59">
        <f>SUM(M22:M43)</f>
        <v>3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64</v>
      </c>
      <c r="T45" s="57"/>
      <c r="U45" s="59">
        <f>SUM(U22:U43)</f>
        <v>0</v>
      </c>
      <c r="V45" s="57"/>
      <c r="W45" s="59">
        <f>SUM(W22:W43)</f>
        <v>64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103</v>
      </c>
    </row>
    <row r="51" spans="3:23" x14ac:dyDescent="0.2">
      <c r="N51" s="23" t="s">
        <v>43</v>
      </c>
      <c r="Q51" s="24"/>
    </row>
    <row r="52" spans="3:23" x14ac:dyDescent="0.2">
      <c r="C52" s="212" t="s">
        <v>102</v>
      </c>
      <c r="D52" s="213"/>
      <c r="E52" s="213"/>
      <c r="Q52" s="1"/>
      <c r="R52" s="1"/>
      <c r="S52" s="1"/>
      <c r="T52" s="1"/>
      <c r="U52" s="1"/>
      <c r="V52" s="1"/>
      <c r="W52" s="1"/>
    </row>
    <row r="53" spans="3:23" x14ac:dyDescent="0.2">
      <c r="C53" s="203"/>
      <c r="D53" s="203"/>
      <c r="E53" s="203"/>
      <c r="K53" s="62"/>
      <c r="N53" s="23" t="s">
        <v>45</v>
      </c>
      <c r="Q53" s="24"/>
      <c r="S53" s="53"/>
      <c r="T53" s="37"/>
    </row>
    <row r="54" spans="3:23" x14ac:dyDescent="0.2">
      <c r="T54" s="10" t="s">
        <v>59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A737-8234-4F5C-BD89-BDB3ECDCBD7C}">
  <sheetPr>
    <pageSetUpPr fitToPage="1"/>
  </sheetPr>
  <dimension ref="A1:N20"/>
  <sheetViews>
    <sheetView showGridLines="0" workbookViewId="0">
      <selection activeCell="H7" sqref="H7"/>
    </sheetView>
  </sheetViews>
  <sheetFormatPr defaultRowHeight="12.75" x14ac:dyDescent="0.2"/>
  <cols>
    <col min="1" max="2" width="3.42578125" customWidth="1"/>
    <col min="3" max="5" width="9.28515625" customWidth="1"/>
    <col min="6" max="6" width="8.140625" bestFit="1" customWidth="1"/>
    <col min="7" max="7" width="7.42578125" customWidth="1"/>
    <col min="8" max="8" width="10.5703125" bestFit="1" customWidth="1"/>
    <col min="9" max="9" width="8.7109375" bestFit="1" customWidth="1"/>
    <col min="10" max="14" width="7.425781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0.25" x14ac:dyDescent="0.3">
      <c r="A3" s="83" t="s">
        <v>60</v>
      </c>
      <c r="B3" s="81"/>
      <c r="C3" s="81"/>
      <c r="D3" s="81"/>
      <c r="E3" s="81"/>
      <c r="F3" s="81"/>
      <c r="G3" s="81"/>
      <c r="H3" s="83"/>
      <c r="I3" s="81"/>
      <c r="J3" s="81"/>
      <c r="K3" s="81"/>
      <c r="L3" s="81"/>
      <c r="M3" s="81"/>
      <c r="N3" s="81"/>
    </row>
    <row r="4" spans="1:14" ht="9.75" customHeight="1" x14ac:dyDescent="0.2"/>
    <row r="5" spans="1:14" ht="15" x14ac:dyDescent="0.2">
      <c r="A5" s="82" t="s">
        <v>61</v>
      </c>
      <c r="B5" s="81"/>
      <c r="C5" s="81"/>
      <c r="D5" s="81"/>
      <c r="E5" s="81"/>
      <c r="F5" s="81"/>
      <c r="G5" s="81"/>
      <c r="H5" s="82"/>
      <c r="I5" s="81"/>
      <c r="J5" s="81"/>
      <c r="K5" s="81"/>
      <c r="L5" s="81"/>
      <c r="M5" s="81"/>
      <c r="N5" s="81"/>
    </row>
    <row r="6" spans="1:14" ht="6.75" customHeight="1" x14ac:dyDescent="0.2">
      <c r="H6" s="70"/>
    </row>
    <row r="7" spans="1:14" ht="15" x14ac:dyDescent="0.2">
      <c r="F7" s="81" t="s">
        <v>62</v>
      </c>
      <c r="G7" s="81"/>
      <c r="H7" s="71" t="s">
        <v>100</v>
      </c>
      <c r="I7" s="72"/>
      <c r="J7" s="73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 t="s">
        <v>63</v>
      </c>
    </row>
    <row r="9" spans="1:14" ht="13.5" thickBot="1" x14ac:dyDescent="0.25"/>
    <row r="10" spans="1:14" x14ac:dyDescent="0.2">
      <c r="F10" s="79" t="s">
        <v>11</v>
      </c>
      <c r="G10" s="74"/>
      <c r="H10" s="74"/>
      <c r="I10" s="74"/>
      <c r="J10" s="74"/>
      <c r="K10" s="74"/>
      <c r="L10" s="75" t="s">
        <v>56</v>
      </c>
      <c r="M10" s="74"/>
      <c r="N10" s="41" t="s">
        <v>13</v>
      </c>
    </row>
    <row r="11" spans="1:14" ht="13.5" thickBot="1" x14ac:dyDescent="0.25">
      <c r="F11" s="80"/>
      <c r="G11" s="76" t="s">
        <v>7</v>
      </c>
      <c r="H11" s="76" t="s">
        <v>64</v>
      </c>
      <c r="I11" s="76" t="s">
        <v>65</v>
      </c>
      <c r="J11" s="76" t="s">
        <v>66</v>
      </c>
      <c r="K11" s="76" t="s">
        <v>67</v>
      </c>
      <c r="L11" s="77"/>
      <c r="M11" s="76" t="s">
        <v>68</v>
      </c>
      <c r="N11" s="78"/>
    </row>
    <row r="12" spans="1:14" s="84" customFormat="1" ht="18.75" customHeight="1" x14ac:dyDescent="0.2">
      <c r="C12" s="86" t="s">
        <v>69</v>
      </c>
      <c r="D12" s="85"/>
      <c r="E12" s="85"/>
      <c r="F12" s="95"/>
      <c r="G12" s="96"/>
      <c r="H12" s="97"/>
      <c r="I12" s="97"/>
      <c r="J12" s="97"/>
      <c r="K12" s="98"/>
      <c r="L12" s="99"/>
      <c r="M12" s="100"/>
      <c r="N12" s="175"/>
    </row>
    <row r="13" spans="1:14" s="84" customFormat="1" ht="17.25" customHeight="1" x14ac:dyDescent="0.2">
      <c r="B13" s="55">
        <v>1</v>
      </c>
      <c r="C13" s="85" t="str">
        <f>'Lista Gudikanti'!A4</f>
        <v>Caruana Leonard</v>
      </c>
      <c r="D13" s="85"/>
      <c r="E13" s="85"/>
      <c r="F13" s="174">
        <f>'Caruana L. (Ghawdex)'!G45</f>
        <v>278</v>
      </c>
      <c r="G13" s="99">
        <f>'Caruana L. (Ghawdex)'!I45</f>
        <v>54</v>
      </c>
      <c r="H13" s="103">
        <f>'Caruana L. (Ghawdex)'!K45</f>
        <v>0</v>
      </c>
      <c r="I13" s="103">
        <f>'Caruana L. (Ghawdex)'!M45</f>
        <v>49</v>
      </c>
      <c r="J13" s="103">
        <f>'Caruana L. (Ghawdex)'!O45</f>
        <v>0</v>
      </c>
      <c r="K13" s="173">
        <f>'Caruana L. (Ghawdex)'!Q45</f>
        <v>0</v>
      </c>
      <c r="L13" s="55">
        <f>F13+G13+H13-I13+J13+K13-M13</f>
        <v>283</v>
      </c>
      <c r="M13" s="105">
        <f>'Caruana L. (Ghawdex)'!U45</f>
        <v>0</v>
      </c>
      <c r="N13" s="101">
        <f>L13-M13</f>
        <v>283</v>
      </c>
    </row>
    <row r="14" spans="1:14" s="84" customFormat="1" ht="17.25" customHeight="1" x14ac:dyDescent="0.2">
      <c r="B14" s="55">
        <v>2</v>
      </c>
      <c r="C14" s="85" t="str">
        <f>'Lista Gudikanti'!A5</f>
        <v>Frendo-Dimech Donatella</v>
      </c>
      <c r="D14" s="85"/>
      <c r="E14" s="85"/>
      <c r="F14" s="174">
        <f>'Frendo Dimech D. (Ghawdex)'!G45</f>
        <v>10</v>
      </c>
      <c r="G14" s="99">
        <f>'Frendo Dimech D. (Ghawdex)'!I45</f>
        <v>0</v>
      </c>
      <c r="H14" s="103">
        <f>'Frendo Dimech D. (Ghawdex)'!K45</f>
        <v>0</v>
      </c>
      <c r="I14" s="103">
        <f>'Frendo Dimech D. (Ghawdex)'!M45</f>
        <v>0</v>
      </c>
      <c r="J14" s="103">
        <f>'Frendo Dimech D. (Ghawdex)'!O45</f>
        <v>0</v>
      </c>
      <c r="K14" s="173">
        <f>'Frendo Dimech D. (Ghawdex)'!Q45</f>
        <v>0</v>
      </c>
      <c r="L14" s="55">
        <f t="shared" ref="L14:L16" si="0">F14+G14+H14-I14+J14+K14-M14</f>
        <v>10</v>
      </c>
      <c r="M14" s="105">
        <f>'Frendo Dimech D. (Ghawdex)'!U45</f>
        <v>0</v>
      </c>
      <c r="N14" s="101">
        <f t="shared" ref="N14:N16" si="1">L14-M14</f>
        <v>10</v>
      </c>
    </row>
    <row r="15" spans="1:14" s="84" customFormat="1" ht="17.25" customHeight="1" x14ac:dyDescent="0.2">
      <c r="B15" s="55">
        <v>3</v>
      </c>
      <c r="C15" s="85" t="str">
        <f>'Lista Gudikanti'!A6</f>
        <v>Grech Simone</v>
      </c>
      <c r="D15" s="85"/>
      <c r="E15" s="85"/>
      <c r="F15" s="174">
        <f>'Grech S. (Ghawdex)'!G45</f>
        <v>219</v>
      </c>
      <c r="G15" s="99">
        <f>'Grech S. (Ghawdex)'!I45</f>
        <v>2</v>
      </c>
      <c r="H15" s="103">
        <f>'Grech S. (Ghawdex)'!K45</f>
        <v>0</v>
      </c>
      <c r="I15" s="103">
        <f>'Grech S. (Ghawdex)'!M45</f>
        <v>24</v>
      </c>
      <c r="J15" s="103">
        <f>'Grech S. (Ghawdex)'!O45</f>
        <v>0</v>
      </c>
      <c r="K15" s="173">
        <f>'Grech S. (Ghawdex)'!Q45</f>
        <v>0</v>
      </c>
      <c r="L15" s="55">
        <f t="shared" si="0"/>
        <v>194</v>
      </c>
      <c r="M15" s="105">
        <f>'Grech S. (Ghawdex)'!U45</f>
        <v>3</v>
      </c>
      <c r="N15" s="101">
        <f t="shared" si="1"/>
        <v>191</v>
      </c>
    </row>
    <row r="16" spans="1:14" s="84" customFormat="1" ht="17.25" customHeight="1" x14ac:dyDescent="0.2">
      <c r="B16" s="55">
        <v>4</v>
      </c>
      <c r="C16" s="85" t="str">
        <f>'Lista Gudikanti'!A7</f>
        <v>Sultana Brigitte</v>
      </c>
      <c r="D16" s="85"/>
      <c r="E16" s="85"/>
      <c r="F16" s="174">
        <f>'Sultana B. (Għawdex)'!G45</f>
        <v>65</v>
      </c>
      <c r="G16" s="99">
        <f>'Sultana B. (Għawdex)'!I45</f>
        <v>2</v>
      </c>
      <c r="H16" s="103">
        <f>'Sultana B. (Għawdex)'!K45</f>
        <v>0</v>
      </c>
      <c r="I16" s="103">
        <f>'Sultana B. (Għawdex)'!M45</f>
        <v>3</v>
      </c>
      <c r="J16" s="103">
        <f>'Sultana B. (Għawdex)'!O45</f>
        <v>0</v>
      </c>
      <c r="K16" s="173">
        <f>'Sultana B. (Għawdex)'!Q45</f>
        <v>0</v>
      </c>
      <c r="L16" s="55">
        <f t="shared" si="0"/>
        <v>64</v>
      </c>
      <c r="M16" s="105">
        <f>'Sultana B. (Għawdex)'!U45</f>
        <v>0</v>
      </c>
      <c r="N16" s="101">
        <f t="shared" si="1"/>
        <v>64</v>
      </c>
    </row>
    <row r="17" spans="2:14" s="84" customFormat="1" ht="17.25" customHeight="1" x14ac:dyDescent="0.2">
      <c r="B17" s="55">
        <v>5</v>
      </c>
      <c r="C17" s="85"/>
      <c r="D17" s="85"/>
      <c r="E17" s="85"/>
      <c r="F17" s="95"/>
      <c r="G17" s="102"/>
      <c r="H17" s="103"/>
      <c r="I17" s="103"/>
      <c r="J17" s="103"/>
      <c r="K17" s="104"/>
      <c r="L17" s="99"/>
      <c r="M17" s="105"/>
      <c r="N17" s="101"/>
    </row>
    <row r="18" spans="2:14" s="84" customFormat="1" ht="17.25" customHeight="1" x14ac:dyDescent="0.2">
      <c r="B18" s="55">
        <v>6</v>
      </c>
      <c r="C18" s="85"/>
      <c r="D18" s="85"/>
      <c r="E18" s="85"/>
      <c r="F18" s="95"/>
      <c r="G18" s="102"/>
      <c r="H18" s="103"/>
      <c r="I18" s="103"/>
      <c r="J18" s="103"/>
      <c r="K18" s="104"/>
      <c r="L18" s="99"/>
      <c r="M18" s="105"/>
      <c r="N18" s="101"/>
    </row>
    <row r="19" spans="2:14" s="84" customFormat="1" ht="17.25" customHeight="1" thickBot="1" x14ac:dyDescent="0.25">
      <c r="B19" s="55">
        <v>7</v>
      </c>
      <c r="C19" s="85"/>
      <c r="D19" s="85"/>
      <c r="E19" s="85"/>
      <c r="F19" s="95"/>
      <c r="G19" s="102"/>
      <c r="H19" s="103"/>
      <c r="I19" s="103"/>
      <c r="J19" s="103"/>
      <c r="K19" s="104"/>
      <c r="L19" s="99"/>
      <c r="M19" s="105"/>
      <c r="N19" s="101"/>
    </row>
    <row r="20" spans="2:14" s="88" customFormat="1" ht="17.25" customHeight="1" thickBot="1" x14ac:dyDescent="0.25">
      <c r="D20" s="86" t="s">
        <v>70</v>
      </c>
      <c r="E20" s="87"/>
      <c r="F20" s="89">
        <f>SUM(F13:F19)</f>
        <v>572</v>
      </c>
      <c r="G20" s="90">
        <f t="shared" ref="G20:N20" si="2">SUM(G13:G19)</f>
        <v>58</v>
      </c>
      <c r="H20" s="91">
        <f t="shared" si="2"/>
        <v>0</v>
      </c>
      <c r="I20" s="91">
        <f t="shared" si="2"/>
        <v>76</v>
      </c>
      <c r="J20" s="91">
        <f t="shared" si="2"/>
        <v>0</v>
      </c>
      <c r="K20" s="92">
        <f t="shared" si="2"/>
        <v>0</v>
      </c>
      <c r="L20" s="93">
        <f t="shared" si="2"/>
        <v>551</v>
      </c>
      <c r="M20" s="92">
        <f t="shared" si="2"/>
        <v>3</v>
      </c>
      <c r="N20" s="94">
        <f t="shared" si="2"/>
        <v>548</v>
      </c>
    </row>
  </sheetData>
  <pageMargins left="0.51181102362204722" right="0.51181102362204722" top="0.74803149606299213" bottom="0.74803149606299213" header="0.31496062992125984" footer="0.31496062992125984"/>
  <pageSetup paperSize="9" scale="88" fitToHeight="0" orientation="portrait" r:id="rId1"/>
  <ignoredErrors>
    <ignoredError sqref="I1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2"/>
  <sheetViews>
    <sheetView showGridLines="0" topLeftCell="A4" workbookViewId="0">
      <selection activeCell="K10" sqref="K10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3.7109375" bestFit="1" customWidth="1"/>
    <col min="10" max="10" width="5.140625" customWidth="1"/>
    <col min="11" max="11" width="6.28515625" bestFit="1" customWidth="1"/>
    <col min="12" max="12" width="4.7109375" customWidth="1"/>
    <col min="13" max="13" width="6.28515625" bestFit="1" customWidth="1"/>
    <col min="14" max="17" width="7.7109375" customWidth="1"/>
  </cols>
  <sheetData>
    <row r="1" spans="1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7" ht="19.5" customHeight="1" x14ac:dyDescent="0.3">
      <c r="A3" s="214" t="s">
        <v>71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12.95" customHeight="1" x14ac:dyDescent="0.2">
      <c r="A4" s="216" t="s">
        <v>72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</row>
    <row r="5" spans="1:17" s="40" customFormat="1" ht="15" customHeight="1" x14ac:dyDescent="0.2">
      <c r="A5" s="217" t="s">
        <v>73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</row>
    <row r="6" spans="1:17" ht="15" customHeight="1" x14ac:dyDescent="0.2">
      <c r="A6" s="218" t="str">
        <f>CONCATENATE(Kriminal!F7, " ", Kriminal!H7)</f>
        <v>Statistika għal Gunju 2023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7" x14ac:dyDescent="0.2"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3" t="s">
        <v>74</v>
      </c>
    </row>
    <row r="8" spans="1:17" ht="12.95" customHeight="1" thickBot="1" x14ac:dyDescent="0.25">
      <c r="N8" s="2"/>
    </row>
    <row r="9" spans="1:17" ht="96" customHeight="1" thickBot="1" x14ac:dyDescent="0.25">
      <c r="C9" s="154" t="s">
        <v>75</v>
      </c>
      <c r="D9" s="155" t="s">
        <v>76</v>
      </c>
      <c r="E9" s="155" t="s">
        <v>77</v>
      </c>
      <c r="F9" s="155" t="s">
        <v>78</v>
      </c>
      <c r="G9" s="156"/>
      <c r="H9" s="156"/>
      <c r="I9" s="156"/>
      <c r="J9" s="157" t="s">
        <v>79</v>
      </c>
      <c r="K9" s="158" t="s">
        <v>80</v>
      </c>
      <c r="L9" s="159" t="s">
        <v>81</v>
      </c>
      <c r="M9" s="160" t="s">
        <v>82</v>
      </c>
    </row>
    <row r="10" spans="1:17" ht="15.75" customHeight="1" x14ac:dyDescent="0.2">
      <c r="A10" s="40"/>
      <c r="B10" s="127" t="s">
        <v>19</v>
      </c>
      <c r="C10" s="108">
        <f>SUMIF('Grech S. (Ghawdex)'!$D$23:$D$43,B10,'Grech S. (Ghawdex)'!$I$23:$I$43)</f>
        <v>0</v>
      </c>
      <c r="D10" s="109">
        <f>SUMIF('Sultana B. (Għawdex)'!$D$23:$D$43,B10,'Sultana B. (Għawdex)'!$I$23:$I$43)</f>
        <v>0</v>
      </c>
      <c r="E10" s="109">
        <f>SUMIF('Caruana L. (Ghawdex)'!$D$23:$D$43,B10,'Caruana L. (Ghawdex)'!$I$23:$I$43)</f>
        <v>0</v>
      </c>
      <c r="F10" s="109">
        <f>SUMIF('Frendo Dimech D. (Ghawdex)'!$D$23:$D$43,B10,'Frendo Dimech D. (Ghawdex)'!$I$23:$I$43)</f>
        <v>0</v>
      </c>
      <c r="G10" s="133"/>
      <c r="H10" s="133"/>
      <c r="I10" s="133"/>
      <c r="J10" s="45">
        <f t="shared" ref="J10:J30" si="0">SUM(C10:I10)</f>
        <v>0</v>
      </c>
      <c r="K10" s="134">
        <f t="shared" ref="K10:K26" si="1">J10/$J$31</f>
        <v>0</v>
      </c>
      <c r="L10" s="120"/>
      <c r="M10" s="135"/>
    </row>
    <row r="11" spans="1:17" ht="15.75" customHeight="1" x14ac:dyDescent="0.2">
      <c r="B11" s="132" t="s">
        <v>20</v>
      </c>
      <c r="C11" s="108">
        <f>SUMIF('Grech S. (Ghawdex)'!$D$23:$D$43,B11,'Grech S. (Ghawdex)'!$I$23:$I$43)</f>
        <v>1</v>
      </c>
      <c r="D11" s="109">
        <f>SUMIF('Sultana B. (Għawdex)'!$D$23:$D$43,B11,'Sultana B. (Għawdex)'!$I$23:$I$43)</f>
        <v>0</v>
      </c>
      <c r="E11" s="109">
        <f>SUMIF('Caruana L. (Ghawdex)'!$D$23:$D$43,B11,'Caruana L. (Ghawdex)'!$I$23:$I$43)</f>
        <v>4</v>
      </c>
      <c r="F11" s="109">
        <f>SUMIF('Frendo Dimech D. (Ghawdex)'!$D$23:$D$43,B11,'Frendo Dimech D. (Ghawdex)'!$I$23:$I$43)</f>
        <v>0</v>
      </c>
      <c r="G11" s="133"/>
      <c r="H11" s="133"/>
      <c r="I11" s="133"/>
      <c r="J11" s="45">
        <f t="shared" si="0"/>
        <v>5</v>
      </c>
      <c r="K11" s="134">
        <f t="shared" si="1"/>
        <v>8.6206896551724144E-2</v>
      </c>
      <c r="L11" s="120"/>
      <c r="M11" s="135"/>
    </row>
    <row r="12" spans="1:17" ht="15.75" customHeight="1" x14ac:dyDescent="0.2">
      <c r="B12" s="128" t="s">
        <v>21</v>
      </c>
      <c r="C12" s="108">
        <f>SUMIF('Grech S. (Ghawdex)'!$D$23:$D$43,B12,'Grech S. (Ghawdex)'!$I$23:$I$43)</f>
        <v>0</v>
      </c>
      <c r="D12" s="110">
        <f>SUMIF('Sultana B. (Għawdex)'!$D$23:$D$43,B12,'Sultana B. (Għawdex)'!$I$23:$I$43)</f>
        <v>2</v>
      </c>
      <c r="E12" s="110">
        <f>SUMIF('Caruana L. (Ghawdex)'!$D$23:$D$43,B12,'Caruana L. (Ghawdex)'!$I$23:$I$43)</f>
        <v>0</v>
      </c>
      <c r="F12" s="110">
        <f>SUMIF('Frendo Dimech D. (Ghawdex)'!$D$23:$D$43,B12,'Frendo Dimech D. (Ghawdex)'!$I$23:$I$43)</f>
        <v>0</v>
      </c>
      <c r="G12" s="46"/>
      <c r="H12" s="46"/>
      <c r="I12" s="46"/>
      <c r="J12" s="47">
        <f t="shared" si="0"/>
        <v>2</v>
      </c>
      <c r="K12" s="48">
        <f t="shared" si="1"/>
        <v>3.4482758620689655E-2</v>
      </c>
      <c r="L12" s="121">
        <f>SUM(J10:J12)</f>
        <v>7</v>
      </c>
      <c r="M12" s="129">
        <f>L12/$J$31</f>
        <v>0.1206896551724138</v>
      </c>
    </row>
    <row r="13" spans="1:17" ht="15.75" customHeight="1" x14ac:dyDescent="0.2">
      <c r="B13" s="130" t="s">
        <v>22</v>
      </c>
      <c r="C13" s="106">
        <f>SUMIF('Grech S. (Ghawdex)'!$D$23:$D$43,B13,'Grech S. (Ghawdex)'!$I$23:$I$43)</f>
        <v>0</v>
      </c>
      <c r="D13" s="107">
        <f>SUMIF('Sultana B. (Għawdex)'!$D$23:$D$43,B13,'Sultana B. (Għawdex)'!$I$23:$I$43)</f>
        <v>0</v>
      </c>
      <c r="E13" s="107">
        <f>SUMIF('Caruana L. (Ghawdex)'!$D$23:$D$43,B13,'Caruana L. (Ghawdex)'!$I$23:$I$43)</f>
        <v>0</v>
      </c>
      <c r="F13" s="107">
        <f>SUMIF('Frendo Dimech D. (Ghawdex)'!$D$23:$D$43,B13,'Frendo Dimech D. (Ghawdex)'!$I$23:$I$43)</f>
        <v>0</v>
      </c>
      <c r="G13" s="42"/>
      <c r="H13" s="42"/>
      <c r="I13" s="42"/>
      <c r="J13" s="43">
        <f t="shared" si="0"/>
        <v>0</v>
      </c>
      <c r="K13" s="44">
        <f t="shared" si="1"/>
        <v>0</v>
      </c>
      <c r="L13" s="119"/>
      <c r="M13" s="131"/>
    </row>
    <row r="14" spans="1:17" ht="15.75" customHeight="1" x14ac:dyDescent="0.2">
      <c r="B14" s="132" t="s">
        <v>23</v>
      </c>
      <c r="C14" s="108">
        <f>SUMIF('Grech S. (Ghawdex)'!$D$23:$D$43,B14,'Grech S. (Ghawdex)'!$I$23:$I$43)</f>
        <v>0</v>
      </c>
      <c r="D14" s="109">
        <f>SUMIF('Sultana B. (Għawdex)'!$D$23:$D$43,B14,'Sultana B. (Għawdex)'!$I$23:$I$43)</f>
        <v>0</v>
      </c>
      <c r="E14" s="109">
        <f>SUMIF('Caruana L. (Ghawdex)'!$D$23:$D$43,B14,'Caruana L. (Ghawdex)'!$I$23:$I$43)</f>
        <v>0</v>
      </c>
      <c r="F14" s="109">
        <f>SUMIF('Frendo Dimech D. (Ghawdex)'!$D$23:$D$43,B14,'Frendo Dimech D. (Ghawdex)'!$I$23:$I$43)</f>
        <v>0</v>
      </c>
      <c r="G14" s="133"/>
      <c r="H14" s="133"/>
      <c r="I14" s="133"/>
      <c r="J14" s="45">
        <f t="shared" si="0"/>
        <v>0</v>
      </c>
      <c r="K14" s="134">
        <f t="shared" si="1"/>
        <v>0</v>
      </c>
      <c r="L14" s="120"/>
      <c r="M14" s="135"/>
    </row>
    <row r="15" spans="1:17" ht="15.75" customHeight="1" x14ac:dyDescent="0.2">
      <c r="B15" s="128" t="s">
        <v>24</v>
      </c>
      <c r="C15" s="111">
        <f>SUMIF('Grech S. (Ghawdex)'!$D$23:$D$43,B15,'Grech S. (Ghawdex)'!$I$23:$I$43)</f>
        <v>0</v>
      </c>
      <c r="D15" s="110">
        <f>SUMIF('Sultana B. (Għawdex)'!$D$23:$D$43,B15,'Sultana B. (Għawdex)'!$I$23:$I$43)</f>
        <v>0</v>
      </c>
      <c r="E15" s="110">
        <f>SUMIF('Caruana L. (Ghawdex)'!$D$23:$D$43,B15,'Caruana L. (Ghawdex)'!$I$23:$I$43)</f>
        <v>0</v>
      </c>
      <c r="F15" s="110">
        <f>SUMIF('Frendo Dimech D. (Ghawdex)'!$D$23:$D$43,B15,'Frendo Dimech D. (Ghawdex)'!$I$23:$I$43)</f>
        <v>0</v>
      </c>
      <c r="G15" s="46"/>
      <c r="H15" s="46"/>
      <c r="I15" s="46"/>
      <c r="J15" s="47">
        <f t="shared" si="0"/>
        <v>0</v>
      </c>
      <c r="K15" s="48">
        <f t="shared" si="1"/>
        <v>0</v>
      </c>
      <c r="L15" s="121">
        <f>SUM(J13:J15)</f>
        <v>0</v>
      </c>
      <c r="M15" s="129">
        <f>L15/$J$31</f>
        <v>0</v>
      </c>
    </row>
    <row r="16" spans="1:17" ht="15.75" customHeight="1" x14ac:dyDescent="0.2">
      <c r="B16" s="130" t="s">
        <v>25</v>
      </c>
      <c r="C16" s="106">
        <f>SUMIF('Grech S. (Ghawdex)'!$D$23:$D$43,B16,'Grech S. (Ghawdex)'!$I$23:$I$43)</f>
        <v>0</v>
      </c>
      <c r="D16" s="107">
        <f>SUMIF('Sultana B. (Għawdex)'!$D$23:$D$43,B16,'Sultana B. (Għawdex)'!$I$23:$I$43)</f>
        <v>0</v>
      </c>
      <c r="E16" s="107">
        <f>SUMIF('Caruana L. (Ghawdex)'!$D$23:$D$43,B16,'Caruana L. (Ghawdex)'!$I$23:$I$43)</f>
        <v>0</v>
      </c>
      <c r="F16" s="107">
        <f>SUMIF('Frendo Dimech D. (Ghawdex)'!$D$23:$D$43,B16,'Frendo Dimech D. (Ghawdex)'!$I$23:$I$43)</f>
        <v>0</v>
      </c>
      <c r="G16" s="42"/>
      <c r="H16" s="42"/>
      <c r="I16" s="42"/>
      <c r="J16" s="43">
        <f t="shared" si="0"/>
        <v>0</v>
      </c>
      <c r="K16" s="44">
        <f t="shared" si="1"/>
        <v>0</v>
      </c>
      <c r="L16" s="119"/>
      <c r="M16" s="131"/>
    </row>
    <row r="17" spans="2:13" ht="15.75" customHeight="1" x14ac:dyDescent="0.2">
      <c r="B17" s="132" t="s">
        <v>26</v>
      </c>
      <c r="C17" s="108">
        <f>SUMIF('Grech S. (Ghawdex)'!$D$23:$D$43,B17,'Grech S. (Ghawdex)'!$I$23:$I$43)</f>
        <v>0</v>
      </c>
      <c r="D17" s="109">
        <f>SUMIF('Sultana B. (Għawdex)'!$D$23:$D$43,B17,'Sultana B. (Għawdex)'!$I$23:$I$43)</f>
        <v>0</v>
      </c>
      <c r="E17" s="109">
        <f>SUMIF('Caruana L. (Ghawdex)'!$D$23:$D$43,B17,'Caruana L. (Ghawdex)'!$I$23:$I$43)</f>
        <v>0</v>
      </c>
      <c r="F17" s="109">
        <f>SUMIF('Frendo Dimech D. (Ghawdex)'!$D$23:$D$43,B17,'Frendo Dimech D. (Ghawdex)'!$I$23:$I$43)</f>
        <v>0</v>
      </c>
      <c r="G17" s="133"/>
      <c r="H17" s="133"/>
      <c r="I17" s="133"/>
      <c r="J17" s="45">
        <f t="shared" si="0"/>
        <v>0</v>
      </c>
      <c r="K17" s="134">
        <f t="shared" si="1"/>
        <v>0</v>
      </c>
      <c r="L17" s="120"/>
      <c r="M17" s="135"/>
    </row>
    <row r="18" spans="2:13" ht="15.75" customHeight="1" x14ac:dyDescent="0.2">
      <c r="B18" s="132" t="s">
        <v>27</v>
      </c>
      <c r="C18" s="108">
        <f>SUMIF('Grech S. (Ghawdex)'!$D$23:$D$43,B18,'Grech S. (Ghawdex)'!$I$23:$I$43)</f>
        <v>0</v>
      </c>
      <c r="D18" s="109">
        <f>SUMIF('Sultana B. (Għawdex)'!$D$23:$D$43,B18,'Sultana B. (Għawdex)'!$I$23:$I$43)</f>
        <v>0</v>
      </c>
      <c r="E18" s="109">
        <f>SUMIF('Caruana L. (Ghawdex)'!$D$23:$D$43,B18,'Caruana L. (Ghawdex)'!$I$23:$I$43)</f>
        <v>0</v>
      </c>
      <c r="F18" s="109">
        <f>SUMIF('Frendo Dimech D. (Ghawdex)'!$D$23:$D$43,B18,'Frendo Dimech D. (Ghawdex)'!$I$23:$I$43)</f>
        <v>0</v>
      </c>
      <c r="G18" s="133"/>
      <c r="H18" s="133"/>
      <c r="I18" s="133"/>
      <c r="J18" s="45">
        <f t="shared" si="0"/>
        <v>0</v>
      </c>
      <c r="K18" s="134">
        <f t="shared" si="1"/>
        <v>0</v>
      </c>
      <c r="L18" s="120"/>
      <c r="M18" s="135"/>
    </row>
    <row r="19" spans="2:13" ht="15.75" customHeight="1" x14ac:dyDescent="0.2">
      <c r="B19" s="132" t="s">
        <v>28</v>
      </c>
      <c r="C19" s="108">
        <f>SUMIF('Grech S. (Ghawdex)'!$D$23:$D$43,B19,'Grech S. (Ghawdex)'!$I$23:$I$43)</f>
        <v>0</v>
      </c>
      <c r="D19" s="109">
        <f>SUMIF('Sultana B. (Għawdex)'!$D$23:$D$43,B19,'Sultana B. (Għawdex)'!$I$23:$I$43)</f>
        <v>0</v>
      </c>
      <c r="E19" s="109">
        <f>SUMIF('Caruana L. (Ghawdex)'!$D$23:$D$43,B19,'Caruana L. (Ghawdex)'!$I$23:$I$43)</f>
        <v>0</v>
      </c>
      <c r="F19" s="109">
        <f>SUMIF('Frendo Dimech D. (Ghawdex)'!$D$23:$D$43,B19,'Frendo Dimech D. (Ghawdex)'!$I$23:$I$43)</f>
        <v>0</v>
      </c>
      <c r="G19" s="133"/>
      <c r="H19" s="133"/>
      <c r="I19" s="133"/>
      <c r="J19" s="45">
        <f t="shared" si="0"/>
        <v>0</v>
      </c>
      <c r="K19" s="134">
        <f t="shared" si="1"/>
        <v>0</v>
      </c>
      <c r="L19" s="120"/>
      <c r="M19" s="135"/>
    </row>
    <row r="20" spans="2:13" ht="15.75" customHeight="1" x14ac:dyDescent="0.2">
      <c r="B20" s="128" t="s">
        <v>29</v>
      </c>
      <c r="C20" s="111">
        <f>SUMIF('Grech S. (Ghawdex)'!$D$23:$D$43,B20,'Grech S. (Ghawdex)'!$I$23:$I$43)</f>
        <v>0</v>
      </c>
      <c r="D20" s="110">
        <f>SUMIF('Sultana B. (Għawdex)'!$D$23:$D$43,B20,'Sultana B. (Għawdex)'!$I$23:$I$43)</f>
        <v>0</v>
      </c>
      <c r="E20" s="110">
        <f>SUMIF('Caruana L. (Ghawdex)'!$D$23:$D$43,B20,'Caruana L. (Ghawdex)'!$I$23:$I$43)</f>
        <v>0</v>
      </c>
      <c r="F20" s="110">
        <f>SUMIF('Frendo Dimech D. (Ghawdex)'!$D$23:$D$43,B20,'Frendo Dimech D. (Ghawdex)'!$I$23:$I$43)</f>
        <v>0</v>
      </c>
      <c r="G20" s="46"/>
      <c r="H20" s="46"/>
      <c r="I20" s="46"/>
      <c r="J20" s="47">
        <f t="shared" si="0"/>
        <v>0</v>
      </c>
      <c r="K20" s="48">
        <f t="shared" si="1"/>
        <v>0</v>
      </c>
      <c r="L20" s="121">
        <f>SUM(J16:J20)</f>
        <v>0</v>
      </c>
      <c r="M20" s="129">
        <f>L20/$J$31</f>
        <v>0</v>
      </c>
    </row>
    <row r="21" spans="2:13" ht="15.75" customHeight="1" x14ac:dyDescent="0.2">
      <c r="B21" s="130" t="s">
        <v>30</v>
      </c>
      <c r="C21" s="106">
        <f>SUMIF('Grech S. (Ghawdex)'!$D$23:$D$43,B21,'Grech S. (Ghawdex)'!$I$23:$I$43)</f>
        <v>0</v>
      </c>
      <c r="D21" s="107">
        <f>SUMIF('Sultana B. (Għawdex)'!$D$23:$D$43,B21,'Sultana B. (Għawdex)'!$I$23:$I$43)</f>
        <v>0</v>
      </c>
      <c r="E21" s="107">
        <f>SUMIF('Caruana L. (Ghawdex)'!$D$23:$D$43,B21,'Caruana L. (Ghawdex)'!$I$23:$I$43)</f>
        <v>7</v>
      </c>
      <c r="F21" s="107">
        <f>SUMIF('Frendo Dimech D. (Ghawdex)'!$D$23:$D$43,B21,'Frendo Dimech D. (Ghawdex)'!$I$23:$I$43)</f>
        <v>0</v>
      </c>
      <c r="G21" s="42"/>
      <c r="H21" s="42"/>
      <c r="I21" s="42"/>
      <c r="J21" s="43">
        <f t="shared" si="0"/>
        <v>7</v>
      </c>
      <c r="K21" s="44">
        <f t="shared" si="1"/>
        <v>0.1206896551724138</v>
      </c>
      <c r="L21" s="119"/>
      <c r="M21" s="131"/>
    </row>
    <row r="22" spans="2:13" ht="15.75" customHeight="1" x14ac:dyDescent="0.2">
      <c r="B22" s="128" t="s">
        <v>31</v>
      </c>
      <c r="C22" s="111">
        <f>SUMIF('Grech S. (Ghawdex)'!$D$23:$D$43,B22,'Grech S. (Ghawdex)'!$I$23:$I$43)</f>
        <v>0</v>
      </c>
      <c r="D22" s="110">
        <f>SUMIF('Sultana B. (Għawdex)'!$D$23:$D$43,B22,'Sultana B. (Għawdex)'!$I$23:$I$43)</f>
        <v>0</v>
      </c>
      <c r="E22" s="110">
        <f>SUMIF('Caruana L. (Ghawdex)'!$D$23:$D$43,B22,'Caruana L. (Ghawdex)'!$I$23:$I$43)</f>
        <v>0</v>
      </c>
      <c r="F22" s="110">
        <f>SUMIF('Frendo Dimech D. (Ghawdex)'!$D$23:$D$43,B22,'Frendo Dimech D. (Ghawdex)'!$I$23:$I$43)</f>
        <v>0</v>
      </c>
      <c r="G22" s="46"/>
      <c r="H22" s="46"/>
      <c r="I22" s="46"/>
      <c r="J22" s="47">
        <f t="shared" si="0"/>
        <v>0</v>
      </c>
      <c r="K22" s="48">
        <f t="shared" si="1"/>
        <v>0</v>
      </c>
      <c r="L22" s="121">
        <f>SUM(J21:J22)</f>
        <v>7</v>
      </c>
      <c r="M22" s="129">
        <f t="shared" ref="M22:M30" si="2">L22/$J$31</f>
        <v>0.1206896551724138</v>
      </c>
    </row>
    <row r="23" spans="2:13" ht="15.75" customHeight="1" x14ac:dyDescent="0.2">
      <c r="B23" s="130" t="s">
        <v>32</v>
      </c>
      <c r="C23" s="106">
        <f>SUMIF('Grech S. (Ghawdex)'!$D$23:$D$43,B23,'Grech S. (Ghawdex)'!$I$23:$I$43)</f>
        <v>1</v>
      </c>
      <c r="D23" s="107">
        <f>SUMIF('Sultana B. (Għawdex)'!$D$23:$D$43,B23,'Sultana B. (Għawdex)'!$I$23:$I$43)</f>
        <v>0</v>
      </c>
      <c r="E23" s="107">
        <f>SUMIF('Caruana L. (Ghawdex)'!$D$23:$D$43,B23,'Caruana L. (Ghawdex)'!$I$23:$I$43)</f>
        <v>42</v>
      </c>
      <c r="F23" s="107">
        <f>SUMIF('Frendo Dimech D. (Ghawdex)'!$D$23:$D$43,B23,'Frendo Dimech D. (Ghawdex)'!$I$23:$I$43)</f>
        <v>0</v>
      </c>
      <c r="G23" s="42"/>
      <c r="H23" s="42"/>
      <c r="I23" s="42"/>
      <c r="J23" s="43">
        <f t="shared" si="0"/>
        <v>43</v>
      </c>
      <c r="K23" s="49">
        <f t="shared" si="1"/>
        <v>0.74137931034482762</v>
      </c>
      <c r="L23" s="122">
        <f t="shared" ref="L23:L30" si="3">SUM(J23)</f>
        <v>43</v>
      </c>
      <c r="M23" s="136">
        <f t="shared" si="2"/>
        <v>0.74137931034482762</v>
      </c>
    </row>
    <row r="24" spans="2:13" ht="15.75" customHeight="1" x14ac:dyDescent="0.2">
      <c r="B24" s="130" t="s">
        <v>33</v>
      </c>
      <c r="C24" s="106">
        <f>SUMIF('Grech S. (Ghawdex)'!$D$23:$D$43,B24,'Grech S. (Ghawdex)'!$I$23:$I$43)</f>
        <v>0</v>
      </c>
      <c r="D24" s="107">
        <f>SUMIF('Sultana B. (Għawdex)'!$D$23:$D$43,B24,'Sultana B. (Għawdex)'!$I$23:$I$43)</f>
        <v>0</v>
      </c>
      <c r="E24" s="107">
        <f>SUMIF('Caruana L. (Ghawdex)'!$D$23:$D$43,B24,'Caruana L. (Ghawdex)'!$I$23:$I$43)</f>
        <v>1</v>
      </c>
      <c r="F24" s="107">
        <f>SUMIF('Frendo Dimech D. (Ghawdex)'!$D$23:$D$43,B24,'Frendo Dimech D. (Ghawdex)'!$I$23:$I$43)</f>
        <v>0</v>
      </c>
      <c r="G24" s="42"/>
      <c r="H24" s="42"/>
      <c r="I24" s="42"/>
      <c r="J24" s="43">
        <f t="shared" si="0"/>
        <v>1</v>
      </c>
      <c r="K24" s="49">
        <f t="shared" si="1"/>
        <v>1.7241379310344827E-2</v>
      </c>
      <c r="L24" s="122">
        <f t="shared" si="3"/>
        <v>1</v>
      </c>
      <c r="M24" s="136">
        <f t="shared" si="2"/>
        <v>1.7241379310344827E-2</v>
      </c>
    </row>
    <row r="25" spans="2:13" ht="15.75" customHeight="1" x14ac:dyDescent="0.2">
      <c r="B25" s="130" t="s">
        <v>34</v>
      </c>
      <c r="C25" s="106">
        <f>SUMIF('Grech S. (Ghawdex)'!$D$23:$D$43,B25,'Grech S. (Ghawdex)'!$I$23:$I$43)</f>
        <v>0</v>
      </c>
      <c r="D25" s="107">
        <f>SUMIF('Sultana B. (Għawdex)'!$D$23:$D$43,B25,'Sultana B. (Għawdex)'!$I$23:$I$43)</f>
        <v>0</v>
      </c>
      <c r="E25" s="107">
        <f>SUMIF('Caruana L. (Ghawdex)'!$D$23:$D$43,B25,'Caruana L. (Ghawdex)'!$I$23:$I$43)</f>
        <v>0</v>
      </c>
      <c r="F25" s="107">
        <f>SUMIF('Frendo Dimech D. (Ghawdex)'!$D$23:$D$43,B25,'Frendo Dimech D. (Ghawdex)'!$I$23:$I$43)</f>
        <v>0</v>
      </c>
      <c r="G25" s="42"/>
      <c r="H25" s="42"/>
      <c r="I25" s="42"/>
      <c r="J25" s="43">
        <f t="shared" si="0"/>
        <v>0</v>
      </c>
      <c r="K25" s="49">
        <f t="shared" si="1"/>
        <v>0</v>
      </c>
      <c r="L25" s="122">
        <f t="shared" si="3"/>
        <v>0</v>
      </c>
      <c r="M25" s="136">
        <f t="shared" si="2"/>
        <v>0</v>
      </c>
    </row>
    <row r="26" spans="2:13" ht="15.75" customHeight="1" x14ac:dyDescent="0.2">
      <c r="B26" s="130" t="s">
        <v>35</v>
      </c>
      <c r="C26" s="106">
        <f>SUMIF('Grech S. (Ghawdex)'!$D$23:$D$43,B26,'Grech S. (Ghawdex)'!$I$23:$I$43)</f>
        <v>0</v>
      </c>
      <c r="D26" s="107">
        <f>SUMIF('Sultana B. (Għawdex)'!$D$23:$D$43,B26,'Sultana B. (Għawdex)'!$I$23:$I$43)</f>
        <v>0</v>
      </c>
      <c r="E26" s="107">
        <f>SUMIF('Caruana L. (Ghawdex)'!$D$23:$D$43,B26,'Caruana L. (Ghawdex)'!$I$23:$I$43)</f>
        <v>0</v>
      </c>
      <c r="F26" s="107">
        <f>SUMIF('Frendo Dimech D. (Ghawdex)'!$D$23:$D$43,B26,'Frendo Dimech D. (Ghawdex)'!$I$23:$I$43)</f>
        <v>0</v>
      </c>
      <c r="G26" s="42"/>
      <c r="H26" s="42"/>
      <c r="I26" s="42"/>
      <c r="J26" s="43">
        <f t="shared" si="0"/>
        <v>0</v>
      </c>
      <c r="K26" s="49">
        <f t="shared" si="1"/>
        <v>0</v>
      </c>
      <c r="L26" s="122">
        <f t="shared" si="3"/>
        <v>0</v>
      </c>
      <c r="M26" s="136">
        <f t="shared" si="2"/>
        <v>0</v>
      </c>
    </row>
    <row r="27" spans="2:13" ht="15.75" customHeight="1" x14ac:dyDescent="0.2">
      <c r="B27" s="137" t="s">
        <v>36</v>
      </c>
      <c r="C27" s="106">
        <f>SUMIF('Grech S. (Ghawdex)'!$D$23:$D$43,B27,'Grech S. (Ghawdex)'!$I$23:$I$43)</f>
        <v>0</v>
      </c>
      <c r="D27" s="107">
        <f>SUMIF('Sultana B. (Għawdex)'!$D$23:$D$43,B27,'Sultana B. (Għawdex)'!$I$23:$I$43)</f>
        <v>0</v>
      </c>
      <c r="E27" s="107">
        <f>SUMIF('Caruana L. (Ghawdex)'!$D$23:$D$43,B27,'Caruana L. (Ghawdex)'!$I$23:$I$43)</f>
        <v>0</v>
      </c>
      <c r="F27" s="107">
        <f>SUMIF('Frendo Dimech D. (Ghawdex)'!$D$23:$D$43,B27,'Frendo Dimech D. (Ghawdex)'!$I$23:$I$43)</f>
        <v>0</v>
      </c>
      <c r="G27" s="42"/>
      <c r="H27" s="42"/>
      <c r="I27" s="42"/>
      <c r="J27" s="43">
        <f t="shared" si="0"/>
        <v>0</v>
      </c>
      <c r="K27" s="49">
        <f>J27/$J$31</f>
        <v>0</v>
      </c>
      <c r="L27" s="122">
        <f t="shared" si="3"/>
        <v>0</v>
      </c>
      <c r="M27" s="136">
        <f t="shared" si="2"/>
        <v>0</v>
      </c>
    </row>
    <row r="28" spans="2:13" ht="15.75" customHeight="1" x14ac:dyDescent="0.2">
      <c r="B28" s="137" t="s">
        <v>37</v>
      </c>
      <c r="C28" s="106">
        <f>SUMIF('Grech S. (Ghawdex)'!$D$23:$D$43,B28,'Grech S. (Ghawdex)'!$I$23:$I$43)</f>
        <v>0</v>
      </c>
      <c r="D28" s="107">
        <f>SUMIF('Sultana B. (Għawdex)'!$D$23:$D$43,B28,'Sultana B. (Għawdex)'!$I$23:$I$43)</f>
        <v>0</v>
      </c>
      <c r="E28" s="107">
        <f>SUMIF('Caruana L. (Ghawdex)'!$D$23:$D$43,B28,'Caruana L. (Ghawdex)'!$I$23:$I$43)</f>
        <v>0</v>
      </c>
      <c r="F28" s="107">
        <f>SUMIF('Frendo Dimech D. (Ghawdex)'!$D$23:$D$43,B28,'Frendo Dimech D. (Ghawdex)'!$I$23:$I$43)</f>
        <v>0</v>
      </c>
      <c r="G28" s="42"/>
      <c r="H28" s="42"/>
      <c r="I28" s="42"/>
      <c r="J28" s="43">
        <f t="shared" si="0"/>
        <v>0</v>
      </c>
      <c r="K28" s="49">
        <f>J28/$J$31</f>
        <v>0</v>
      </c>
      <c r="L28" s="122">
        <f t="shared" si="3"/>
        <v>0</v>
      </c>
      <c r="M28" s="136">
        <f t="shared" si="2"/>
        <v>0</v>
      </c>
    </row>
    <row r="29" spans="2:13" ht="15.75" customHeight="1" x14ac:dyDescent="0.2">
      <c r="B29" s="137" t="s">
        <v>38</v>
      </c>
      <c r="C29" s="106">
        <f>SUMIF('Grech S. (Ghawdex)'!$D$23:$D$43,B29,'Grech S. (Ghawdex)'!$I$23:$I$43)</f>
        <v>0</v>
      </c>
      <c r="D29" s="107">
        <f>SUMIF('Sultana B. (Għawdex)'!$D$23:$D$43,B29,'Sultana B. (Għawdex)'!$I$23:$I$43)</f>
        <v>0</v>
      </c>
      <c r="E29" s="107">
        <f>SUMIF('Caruana L. (Ghawdex)'!$D$23:$D$43,B29,'Caruana L. (Ghawdex)'!$I$23:$I$43)</f>
        <v>0</v>
      </c>
      <c r="F29" s="107">
        <f>SUMIF('Frendo Dimech D. (Ghawdex)'!$D$23:$D$43,B29,'Frendo Dimech D. (Ghawdex)'!$I$23:$I$43)</f>
        <v>0</v>
      </c>
      <c r="G29" s="42"/>
      <c r="H29" s="42"/>
      <c r="I29" s="42"/>
      <c r="J29" s="43">
        <f t="shared" si="0"/>
        <v>0</v>
      </c>
      <c r="K29" s="49">
        <f>J29/$J$31</f>
        <v>0</v>
      </c>
      <c r="L29" s="122">
        <f t="shared" si="3"/>
        <v>0</v>
      </c>
      <c r="M29" s="136">
        <f t="shared" si="2"/>
        <v>0</v>
      </c>
    </row>
    <row r="30" spans="2:13" ht="15.75" customHeight="1" thickBot="1" x14ac:dyDescent="0.25">
      <c r="B30" s="138" t="s">
        <v>40</v>
      </c>
      <c r="C30" s="139">
        <f>SUMIF('Grech S. (Ghawdex)'!$D$23:$D$43,B30,'Grech S. (Ghawdex)'!$I$23:$I$43)</f>
        <v>0</v>
      </c>
      <c r="D30" s="140">
        <f>SUMIF('Sultana B. (Għawdex)'!$D$23:$D$43,B30,'Sultana B. (Għawdex)'!$I$23:$I$43)</f>
        <v>0</v>
      </c>
      <c r="E30" s="140">
        <f>SUMIF('Caruana L. (Ghawdex)'!$D$23:$D$43,B30,'Caruana L. (Ghawdex)'!$I$23:$I$43)</f>
        <v>0</v>
      </c>
      <c r="F30" s="140">
        <f>SUMIF('Frendo Dimech D. (Ghawdex)'!$D$23:$D$43,B30,'Frendo Dimech D. (Ghawdex)'!$I$23:$I$43)</f>
        <v>0</v>
      </c>
      <c r="G30" s="141"/>
      <c r="H30" s="141"/>
      <c r="I30" s="141"/>
      <c r="J30" s="142">
        <f t="shared" si="0"/>
        <v>0</v>
      </c>
      <c r="K30" s="143">
        <f>J30/$J$31</f>
        <v>0</v>
      </c>
      <c r="L30" s="144">
        <f t="shared" si="3"/>
        <v>0</v>
      </c>
      <c r="M30" s="145">
        <f t="shared" si="2"/>
        <v>0</v>
      </c>
    </row>
    <row r="31" spans="2:13" ht="13.5" customHeight="1" thickBot="1" x14ac:dyDescent="0.25">
      <c r="B31" s="123" t="s">
        <v>79</v>
      </c>
      <c r="C31" s="124">
        <f t="shared" ref="C31:F31" si="4">SUM(C10:C30)</f>
        <v>2</v>
      </c>
      <c r="D31" s="125">
        <f t="shared" si="4"/>
        <v>2</v>
      </c>
      <c r="E31" s="125">
        <f t="shared" si="4"/>
        <v>54</v>
      </c>
      <c r="F31" s="125">
        <f t="shared" si="4"/>
        <v>0</v>
      </c>
      <c r="G31" s="126">
        <f t="shared" ref="G31:I31" si="5">SUM(G10:G26)</f>
        <v>0</v>
      </c>
      <c r="H31" s="126">
        <f t="shared" si="5"/>
        <v>0</v>
      </c>
      <c r="I31" s="126">
        <f t="shared" si="5"/>
        <v>0</v>
      </c>
      <c r="J31" s="47">
        <f>SUM(J10:J30)</f>
        <v>58</v>
      </c>
      <c r="K31" s="6"/>
      <c r="L31" s="5"/>
      <c r="M31" s="7"/>
    </row>
    <row r="32" spans="2:13" ht="13.5" customHeight="1" thickBot="1" x14ac:dyDescent="0.25">
      <c r="C32" s="112">
        <f>C31/J31</f>
        <v>3.4482758620689655E-2</v>
      </c>
      <c r="D32" s="113">
        <f>D31/J31</f>
        <v>3.4482758620689655E-2</v>
      </c>
      <c r="E32" s="113">
        <f>E31/J31</f>
        <v>0.93103448275862066</v>
      </c>
      <c r="F32" s="113">
        <f>F31/J31</f>
        <v>0</v>
      </c>
      <c r="G32" s="50">
        <f>G31/J31</f>
        <v>0</v>
      </c>
      <c r="H32" s="50">
        <f>H31/J31</f>
        <v>0</v>
      </c>
      <c r="I32" s="118">
        <f>I31/J31</f>
        <v>0</v>
      </c>
      <c r="J32" s="6"/>
      <c r="K32" s="4"/>
      <c r="L32" s="4"/>
      <c r="M32" s="4"/>
    </row>
  </sheetData>
  <mergeCells count="4">
    <mergeCell ref="A3:Q3"/>
    <mergeCell ref="A4:Q4"/>
    <mergeCell ref="A5:Q5"/>
    <mergeCell ref="A6:Q6"/>
  </mergeCells>
  <phoneticPr fontId="0" type="noConversion"/>
  <printOptions horizontalCentered="1"/>
  <pageMargins left="0.43307086614173229" right="0.15748031496062992" top="0.31496062992125984" bottom="0.98425196850393704" header="0.23622047244094491" footer="0.51181102362204722"/>
  <pageSetup paperSize="9" scale="85" orientation="landscape" r:id="rId1"/>
  <headerFooter alignWithMargins="0"/>
  <ignoredErrors>
    <ignoredError sqref="M28 M29:M30 C32:I32" evalError="1"/>
    <ignoredError sqref="K12:L27" formula="1"/>
    <ignoredError sqref="K28:L30" evalError="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2"/>
  <sheetViews>
    <sheetView showGridLines="0" workbookViewId="0">
      <selection activeCell="G13" sqref="G13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customWidth="1"/>
    <col min="11" max="12" width="4.5703125" customWidth="1"/>
    <col min="13" max="13" width="6.28515625" customWidth="1"/>
    <col min="14" max="14" width="5.7109375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20" ht="19.5" customHeight="1" x14ac:dyDescent="0.3">
      <c r="A3" s="214" t="s">
        <v>71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0" ht="12.95" customHeight="1" x14ac:dyDescent="0.2">
      <c r="A4" s="216" t="s">
        <v>83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0" s="40" customFormat="1" ht="15" customHeight="1" x14ac:dyDescent="0.2">
      <c r="A5" s="217" t="s">
        <v>84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1:20" ht="15" customHeight="1" x14ac:dyDescent="0.2">
      <c r="A6" s="218" t="str">
        <f>CONCATENATE(Kriminal!F7, " ", Kriminal!H7)</f>
        <v>Statistika għal Gunju 2023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1"/>
      <c r="P7" s="1"/>
      <c r="Q7" s="1"/>
      <c r="R7" s="3" t="s">
        <v>63</v>
      </c>
    </row>
    <row r="8" spans="1:20" ht="12.95" customHeight="1" thickBot="1" x14ac:dyDescent="0.25">
      <c r="P8" s="2"/>
    </row>
    <row r="9" spans="1:20" ht="96" customHeight="1" thickBot="1" x14ac:dyDescent="0.25">
      <c r="B9" s="154" t="s">
        <v>75</v>
      </c>
      <c r="C9" s="155" t="s">
        <v>76</v>
      </c>
      <c r="D9" s="155" t="s">
        <v>77</v>
      </c>
      <c r="E9" s="155" t="s">
        <v>78</v>
      </c>
      <c r="F9" s="156"/>
      <c r="G9" s="156"/>
      <c r="H9" s="156"/>
      <c r="I9" s="156"/>
      <c r="J9" s="156"/>
      <c r="K9" s="156"/>
      <c r="L9" s="169" t="s">
        <v>79</v>
      </c>
      <c r="M9" s="170" t="s">
        <v>80</v>
      </c>
      <c r="N9" s="171" t="s">
        <v>81</v>
      </c>
      <c r="O9" s="172" t="s">
        <v>82</v>
      </c>
    </row>
    <row r="10" spans="1:20" ht="15.75" customHeight="1" x14ac:dyDescent="0.2">
      <c r="A10" s="127" t="s">
        <v>19</v>
      </c>
      <c r="B10" s="108">
        <f>SUMIF('Grech S. (Ghawdex)'!$D$23:$D$43,A10,'Grech S. (Ghawdex)'!$S$23:$S$43)</f>
        <v>11</v>
      </c>
      <c r="C10" s="109">
        <f>SUMIF('Sultana B. (Għawdex)'!$D$23:$D$43,A10,'Sultana B. (Għawdex)'!$S$23:$S$43)</f>
        <v>0</v>
      </c>
      <c r="D10" s="109">
        <f>SUMIF('Caruana L. (Ghawdex)'!$D$23:$D$43,A10,'Caruana L. (Ghawdex)'!$S$23:$S$43)</f>
        <v>2</v>
      </c>
      <c r="E10" s="109">
        <f>SUMIF('Frendo Dimech D. (Ghawdex)'!$D$23:$D$43,A10,'Frendo Dimech D. (Ghawdex)'!$S$23:$S$43)</f>
        <v>2</v>
      </c>
      <c r="F10" s="133"/>
      <c r="G10" s="133"/>
      <c r="H10" s="133"/>
      <c r="I10" s="133"/>
      <c r="J10" s="133"/>
      <c r="K10" s="133"/>
      <c r="L10" s="45">
        <f t="shared" ref="L10:L30" si="0">SUM(B10:K10)</f>
        <v>15</v>
      </c>
      <c r="M10" s="147">
        <f t="shared" ref="M10:M25" si="1">L10/$L$31</f>
        <v>2.7075812274368231E-2</v>
      </c>
      <c r="N10" s="115"/>
      <c r="O10" s="135"/>
    </row>
    <row r="11" spans="1:20" ht="15.75" customHeight="1" x14ac:dyDescent="0.2">
      <c r="A11" s="132" t="s">
        <v>20</v>
      </c>
      <c r="B11" s="108">
        <f>SUMIF('Grech S. (Ghawdex)'!$D$23:$D$43,A11,'Grech S. (Ghawdex)'!$S$23:$S$43)</f>
        <v>46</v>
      </c>
      <c r="C11" s="109">
        <f>SUMIF('Sultana B. (Għawdex)'!$D$23:$D$43,A11,'Sultana B. (Għawdex)'!$S$23:$S$43)</f>
        <v>10</v>
      </c>
      <c r="D11" s="109">
        <f>SUMIF('Caruana L. (Ghawdex)'!$D$23:$D$43,A11,'Caruana L. (Ghawdex)'!$S$23:$S$43)</f>
        <v>30</v>
      </c>
      <c r="E11" s="109">
        <f>SUMIF('Frendo Dimech D. (Ghawdex)'!$D$23:$D$43,A11,'Frendo Dimech D. (Ghawdex)'!$S$23:$S$43)</f>
        <v>6</v>
      </c>
      <c r="F11" s="133"/>
      <c r="G11" s="133"/>
      <c r="H11" s="133"/>
      <c r="I11" s="133"/>
      <c r="J11" s="133"/>
      <c r="K11" s="133"/>
      <c r="L11" s="45">
        <f t="shared" si="0"/>
        <v>92</v>
      </c>
      <c r="M11" s="147">
        <f t="shared" si="1"/>
        <v>0.16606498194945848</v>
      </c>
      <c r="N11" s="115"/>
      <c r="O11" s="135"/>
    </row>
    <row r="12" spans="1:20" ht="15.75" customHeight="1" x14ac:dyDescent="0.2">
      <c r="A12" s="128" t="s">
        <v>21</v>
      </c>
      <c r="B12" s="111">
        <f>SUMIF('Grech S. (Ghawdex)'!$D$23:$D$43,A12,'Grech S. (Ghawdex)'!$S$23:$S$43)</f>
        <v>42</v>
      </c>
      <c r="C12" s="110">
        <f>SUMIF('Sultana B. (Għawdex)'!$D$23:$D$43,A12,'Sultana B. (Għawdex)'!$S$23:$S$43)</f>
        <v>54</v>
      </c>
      <c r="D12" s="110">
        <f>SUMIF('Caruana L. (Ghawdex)'!$D$23:$D$43,A12,'Caruana L. (Ghawdex)'!$S$23:$S$43)</f>
        <v>0</v>
      </c>
      <c r="E12" s="110">
        <f>SUMIF('Frendo Dimech D. (Ghawdex)'!$D$23:$D$43,A12,'Frendo Dimech D. (Ghawdex)'!$S$23:$S$43)</f>
        <v>0</v>
      </c>
      <c r="F12" s="46"/>
      <c r="G12" s="46"/>
      <c r="H12" s="46"/>
      <c r="I12" s="46"/>
      <c r="J12" s="46"/>
      <c r="K12" s="46"/>
      <c r="L12" s="47">
        <f t="shared" si="0"/>
        <v>96</v>
      </c>
      <c r="M12" s="116">
        <f t="shared" si="1"/>
        <v>0.17328519855595667</v>
      </c>
      <c r="N12" s="148">
        <f>SUM(L10:L12)</f>
        <v>203</v>
      </c>
      <c r="O12" s="129">
        <f>N12/$L$31</f>
        <v>0.36642599277978338</v>
      </c>
    </row>
    <row r="13" spans="1:20" ht="15.75" customHeight="1" x14ac:dyDescent="0.2">
      <c r="A13" s="130" t="s">
        <v>22</v>
      </c>
      <c r="B13" s="106">
        <f>SUMIF('Grech S. (Ghawdex)'!$D$23:$D$43,A13,'Grech S. (Ghawdex)'!$S$23:$S$43)</f>
        <v>0</v>
      </c>
      <c r="C13" s="107">
        <f>SUMIF('Sultana B. (Għawdex)'!$D$23:$D$43,A13,'Sultana B. (Għawdex)'!$S$23:$S$43)</f>
        <v>0</v>
      </c>
      <c r="D13" s="107">
        <f>SUMIF('Caruana L. (Ghawdex)'!$D$23:$D$43,A13,'Caruana L. (Ghawdex)'!$S$23:$S$43)</f>
        <v>0</v>
      </c>
      <c r="E13" s="107">
        <f>SUMIF('Frendo Dimech D. (Ghawdex)'!$D$23:$D$43,A13,'Frendo Dimech D. (Ghawdex)'!$S$23:$S$43)</f>
        <v>0</v>
      </c>
      <c r="F13" s="42"/>
      <c r="G13" s="42"/>
      <c r="H13" s="42"/>
      <c r="I13" s="42"/>
      <c r="J13" s="42"/>
      <c r="K13" s="42"/>
      <c r="L13" s="43">
        <f t="shared" si="0"/>
        <v>0</v>
      </c>
      <c r="M13" s="146">
        <f t="shared" si="1"/>
        <v>0</v>
      </c>
      <c r="N13" s="114"/>
      <c r="O13" s="131"/>
    </row>
    <row r="14" spans="1:20" ht="15.75" customHeight="1" x14ac:dyDescent="0.2">
      <c r="A14" s="132" t="s">
        <v>23</v>
      </c>
      <c r="B14" s="108">
        <f>SUMIF('Grech S. (Ghawdex)'!$D$23:$D$43,A14,'Grech S. (Ghawdex)'!$S$23:$S$43)</f>
        <v>0</v>
      </c>
      <c r="C14" s="109">
        <f>SUMIF('Sultana B. (Għawdex)'!$D$23:$D$43,A14,'Sultana B. (Għawdex)'!$S$23:$S$43)</f>
        <v>0</v>
      </c>
      <c r="D14" s="109">
        <f>SUMIF('Caruana L. (Ghawdex)'!$D$23:$D$43,A14,'Caruana L. (Ghawdex)'!$S$23:$S$43)</f>
        <v>0</v>
      </c>
      <c r="E14" s="109">
        <f>SUMIF('Frendo Dimech D. (Ghawdex)'!$D$23:$D$43,A14,'Frendo Dimech D. (Ghawdex)'!$S$23:$S$43)</f>
        <v>0</v>
      </c>
      <c r="F14" s="133"/>
      <c r="G14" s="133"/>
      <c r="H14" s="133"/>
      <c r="I14" s="133"/>
      <c r="J14" s="133"/>
      <c r="K14" s="133"/>
      <c r="L14" s="45">
        <f t="shared" si="0"/>
        <v>0</v>
      </c>
      <c r="M14" s="147">
        <f t="shared" si="1"/>
        <v>0</v>
      </c>
      <c r="N14" s="115"/>
      <c r="O14" s="135"/>
    </row>
    <row r="15" spans="1:20" ht="15.75" customHeight="1" x14ac:dyDescent="0.2">
      <c r="A15" s="128" t="s">
        <v>24</v>
      </c>
      <c r="B15" s="111">
        <f>SUMIF('Grech S. (Ghawdex)'!$D$23:$D$43,A15,'Grech S. (Ghawdex)'!$S$23:$S$43)</f>
        <v>12</v>
      </c>
      <c r="C15" s="110">
        <f>SUMIF('Sultana B. (Għawdex)'!$D$23:$D$43,A15,'Sultana B. (Għawdex)'!$S$23:$S$43)</f>
        <v>0</v>
      </c>
      <c r="D15" s="110">
        <f>SUMIF('Caruana L. (Ghawdex)'!$D$23:$D$43,A15,'Caruana L. (Ghawdex)'!$S$23:$S$43)</f>
        <v>2</v>
      </c>
      <c r="E15" s="110">
        <f>SUMIF('Frendo Dimech D. (Ghawdex)'!$D$23:$D$43,A15,'Frendo Dimech D. (Ghawdex)'!$S$23:$S$43)</f>
        <v>0</v>
      </c>
      <c r="F15" s="46"/>
      <c r="G15" s="46"/>
      <c r="H15" s="46"/>
      <c r="I15" s="46"/>
      <c r="J15" s="46"/>
      <c r="K15" s="46"/>
      <c r="L15" s="47">
        <f t="shared" si="0"/>
        <v>14</v>
      </c>
      <c r="M15" s="116">
        <f t="shared" si="1"/>
        <v>2.5270758122743681E-2</v>
      </c>
      <c r="N15" s="148">
        <f>SUM(L13:L15)</f>
        <v>14</v>
      </c>
      <c r="O15" s="129">
        <f>N15/$L$31</f>
        <v>2.5270758122743681E-2</v>
      </c>
    </row>
    <row r="16" spans="1:20" ht="15.75" customHeight="1" x14ac:dyDescent="0.2">
      <c r="A16" s="130" t="s">
        <v>25</v>
      </c>
      <c r="B16" s="106">
        <f>SUMIF('Grech S. (Ghawdex)'!$D$23:$D$43,A16,'Grech S. (Ghawdex)'!$S$23:$S$43)</f>
        <v>0</v>
      </c>
      <c r="C16" s="107">
        <f>SUMIF('Sultana B. (Għawdex)'!$D$23:$D$43,A16,'Sultana B. (Għawdex)'!$S$23:$S$43)</f>
        <v>0</v>
      </c>
      <c r="D16" s="107">
        <f>SUMIF('Caruana L. (Ghawdex)'!$D$23:$D$43,A16,'Caruana L. (Ghawdex)'!$S$23:$S$43)</f>
        <v>0</v>
      </c>
      <c r="E16" s="107">
        <f>SUMIF('Frendo Dimech D. (Ghawdex)'!$D$23:$D$43,A16,'Frendo Dimech D. (Ghawdex)'!$S$23:$S$43)</f>
        <v>0</v>
      </c>
      <c r="F16" s="42"/>
      <c r="G16" s="42"/>
      <c r="H16" s="42"/>
      <c r="I16" s="42"/>
      <c r="J16" s="42"/>
      <c r="K16" s="42"/>
      <c r="L16" s="43">
        <f t="shared" si="0"/>
        <v>0</v>
      </c>
      <c r="M16" s="146">
        <f t="shared" si="1"/>
        <v>0</v>
      </c>
      <c r="N16" s="114"/>
      <c r="O16" s="131"/>
    </row>
    <row r="17" spans="1:15" ht="15.75" customHeight="1" x14ac:dyDescent="0.2">
      <c r="A17" s="132" t="s">
        <v>26</v>
      </c>
      <c r="B17" s="108">
        <f>SUMIF('Grech S. (Ghawdex)'!$D$23:$D$43,A17,'Grech S. (Ghawdex)'!$S$23:$S$43)</f>
        <v>0</v>
      </c>
      <c r="C17" s="109">
        <f>SUMIF('Sultana B. (Għawdex)'!$D$23:$D$43,A17,'Sultana B. (Għawdex)'!$S$23:$S$43)</f>
        <v>0</v>
      </c>
      <c r="D17" s="109">
        <f>SUMIF('Caruana L. (Ghawdex)'!$D$23:$D$43,A17,'Caruana L. (Ghawdex)'!$S$23:$S$43)</f>
        <v>0</v>
      </c>
      <c r="E17" s="109">
        <f>SUMIF('Frendo Dimech D. (Ghawdex)'!$D$23:$D$43,A17,'Frendo Dimech D. (Ghawdex)'!$S$23:$S$43)</f>
        <v>0</v>
      </c>
      <c r="F17" s="133"/>
      <c r="G17" s="133"/>
      <c r="H17" s="133"/>
      <c r="I17" s="133"/>
      <c r="J17" s="133"/>
      <c r="K17" s="133"/>
      <c r="L17" s="45">
        <f t="shared" si="0"/>
        <v>0</v>
      </c>
      <c r="M17" s="147">
        <f t="shared" si="1"/>
        <v>0</v>
      </c>
      <c r="N17" s="115"/>
      <c r="O17" s="135"/>
    </row>
    <row r="18" spans="1:15" ht="15.75" customHeight="1" x14ac:dyDescent="0.2">
      <c r="A18" s="132" t="s">
        <v>27</v>
      </c>
      <c r="B18" s="108">
        <f>SUMIF('Grech S. (Ghawdex)'!$D$23:$D$43,A18,'Grech S. (Ghawdex)'!$S$23:$S$43)</f>
        <v>0</v>
      </c>
      <c r="C18" s="109">
        <f>SUMIF('Sultana B. (Għawdex)'!$D$23:$D$43,A18,'Sultana B. (Għawdex)'!$S$23:$S$43)</f>
        <v>0</v>
      </c>
      <c r="D18" s="109">
        <f>SUMIF('Caruana L. (Ghawdex)'!$D$23:$D$43,A18,'Caruana L. (Ghawdex)'!$S$23:$S$43)</f>
        <v>0</v>
      </c>
      <c r="E18" s="109">
        <f>SUMIF('Frendo Dimech D. (Ghawdex)'!$D$23:$D$43,A18,'Frendo Dimech D. (Ghawdex)'!$S$23:$S$43)</f>
        <v>0</v>
      </c>
      <c r="F18" s="133"/>
      <c r="G18" s="133"/>
      <c r="H18" s="133"/>
      <c r="I18" s="133"/>
      <c r="J18" s="133"/>
      <c r="K18" s="133"/>
      <c r="L18" s="45">
        <f t="shared" si="0"/>
        <v>0</v>
      </c>
      <c r="M18" s="147">
        <f t="shared" si="1"/>
        <v>0</v>
      </c>
      <c r="N18" s="115"/>
      <c r="O18" s="135"/>
    </row>
    <row r="19" spans="1:15" ht="15.75" customHeight="1" x14ac:dyDescent="0.2">
      <c r="A19" s="132" t="s">
        <v>28</v>
      </c>
      <c r="B19" s="108">
        <f>SUMIF('Grech S. (Ghawdex)'!$D$23:$D$43,A19,'Grech S. (Ghawdex)'!$S$23:$S$43)</f>
        <v>8</v>
      </c>
      <c r="C19" s="109">
        <f>SUMIF('Sultana B. (Għawdex)'!$D$23:$D$43,A19,'Sultana B. (Għawdex)'!$S$23:$S$43)</f>
        <v>0</v>
      </c>
      <c r="D19" s="109">
        <f>SUMIF('Caruana L. (Ghawdex)'!$D$23:$D$43,A19,'Caruana L. (Ghawdex)'!$S$23:$S$43)</f>
        <v>4</v>
      </c>
      <c r="E19" s="109">
        <f>SUMIF('Frendo Dimech D. (Ghawdex)'!$D$23:$D$43,A19,'Frendo Dimech D. (Ghawdex)'!$S$23:$S$43)</f>
        <v>0</v>
      </c>
      <c r="F19" s="133"/>
      <c r="G19" s="133"/>
      <c r="H19" s="133"/>
      <c r="I19" s="133"/>
      <c r="J19" s="133"/>
      <c r="K19" s="133"/>
      <c r="L19" s="45">
        <f t="shared" si="0"/>
        <v>12</v>
      </c>
      <c r="M19" s="147">
        <f t="shared" si="1"/>
        <v>2.1660649819494584E-2</v>
      </c>
      <c r="N19" s="115"/>
      <c r="O19" s="135"/>
    </row>
    <row r="20" spans="1:15" ht="15.75" customHeight="1" x14ac:dyDescent="0.2">
      <c r="A20" s="128" t="s">
        <v>29</v>
      </c>
      <c r="B20" s="111">
        <f>SUMIF('Grech S. (Ghawdex)'!$D$23:$D$43,A20,'Grech S. (Ghawdex)'!$S$23:$S$43)</f>
        <v>0</v>
      </c>
      <c r="C20" s="110">
        <f>SUMIF('Sultana B. (Għawdex)'!$D$23:$D$43,A20,'Sultana B. (Għawdex)'!$S$23:$S$43)</f>
        <v>0</v>
      </c>
      <c r="D20" s="110">
        <f>SUMIF('Caruana L. (Ghawdex)'!$D$23:$D$43,A20,'Caruana L. (Ghawdex)'!$S$23:$S$43)</f>
        <v>0</v>
      </c>
      <c r="E20" s="110">
        <f>SUMIF('Frendo Dimech D. (Ghawdex)'!$D$23:$D$43,A20,'Frendo Dimech D. (Ghawdex)'!$S$23:$S$43)</f>
        <v>0</v>
      </c>
      <c r="F20" s="46"/>
      <c r="G20" s="46"/>
      <c r="H20" s="46"/>
      <c r="I20" s="46"/>
      <c r="J20" s="46"/>
      <c r="K20" s="46"/>
      <c r="L20" s="47">
        <f t="shared" si="0"/>
        <v>0</v>
      </c>
      <c r="M20" s="116">
        <f t="shared" si="1"/>
        <v>0</v>
      </c>
      <c r="N20" s="148">
        <f>SUM(L16:L20)</f>
        <v>12</v>
      </c>
      <c r="O20" s="129">
        <f>N20/$L$31</f>
        <v>2.1660649819494584E-2</v>
      </c>
    </row>
    <row r="21" spans="1:15" ht="15.75" customHeight="1" x14ac:dyDescent="0.2">
      <c r="A21" s="130" t="s">
        <v>30</v>
      </c>
      <c r="B21" s="106">
        <f>SUMIF('Grech S. (Ghawdex)'!$D$23:$D$43,A21,'Grech S. (Ghawdex)'!$S$23:$S$43)</f>
        <v>22</v>
      </c>
      <c r="C21" s="107">
        <f>SUMIF('Sultana B. (Għawdex)'!$D$23:$D$43,A21,'Sultana B. (Għawdex)'!$S$23:$S$43)</f>
        <v>0</v>
      </c>
      <c r="D21" s="107">
        <f>SUMIF('Caruana L. (Ghawdex)'!$D$23:$D$43,A21,'Caruana L. (Ghawdex)'!$S$23:$S$43)</f>
        <v>52</v>
      </c>
      <c r="E21" s="107">
        <f>SUMIF('Frendo Dimech D. (Ghawdex)'!$D$23:$D$43,A21,'Frendo Dimech D. (Ghawdex)'!$S$23:$S$43)</f>
        <v>0</v>
      </c>
      <c r="F21" s="42"/>
      <c r="G21" s="42"/>
      <c r="H21" s="42"/>
      <c r="I21" s="42"/>
      <c r="J21" s="42"/>
      <c r="K21" s="42"/>
      <c r="L21" s="43">
        <f t="shared" si="0"/>
        <v>74</v>
      </c>
      <c r="M21" s="146">
        <f t="shared" si="1"/>
        <v>0.13357400722021662</v>
      </c>
      <c r="N21" s="114"/>
      <c r="O21" s="131"/>
    </row>
    <row r="22" spans="1:15" ht="15.75" customHeight="1" x14ac:dyDescent="0.2">
      <c r="A22" s="128" t="s">
        <v>31</v>
      </c>
      <c r="B22" s="111">
        <f>SUMIF('Grech S. (Ghawdex)'!$D$23:$D$43,A22,'Grech S. (Ghawdex)'!$S$23:$S$43)</f>
        <v>0</v>
      </c>
      <c r="C22" s="110">
        <f>SUMIF('Sultana B. (Għawdex)'!$D$23:$D$43,A22,'Sultana B. (Għawdex)'!$S$23:$S$43)</f>
        <v>0</v>
      </c>
      <c r="D22" s="110">
        <f>SUMIF('Caruana L. (Ghawdex)'!$D$23:$D$43,A22,'Caruana L. (Ghawdex)'!$S$23:$S$43)</f>
        <v>0</v>
      </c>
      <c r="E22" s="110">
        <f>SUMIF('Frendo Dimech D. (Ghawdex)'!$D$23:$D$43,A22,'Frendo Dimech D. (Ghawdex)'!$S$23:$S$43)</f>
        <v>0</v>
      </c>
      <c r="F22" s="46"/>
      <c r="G22" s="46"/>
      <c r="H22" s="46"/>
      <c r="I22" s="46"/>
      <c r="J22" s="46"/>
      <c r="K22" s="46"/>
      <c r="L22" s="47">
        <f t="shared" si="0"/>
        <v>0</v>
      </c>
      <c r="M22" s="116">
        <f t="shared" si="1"/>
        <v>0</v>
      </c>
      <c r="N22" s="148">
        <f>SUM(L21:L22)</f>
        <v>74</v>
      </c>
      <c r="O22" s="129">
        <f t="shared" ref="O22:O30" si="2">N22/$L$31</f>
        <v>0.13357400722021662</v>
      </c>
    </row>
    <row r="23" spans="1:15" ht="15.75" customHeight="1" x14ac:dyDescent="0.2">
      <c r="A23" s="130" t="s">
        <v>32</v>
      </c>
      <c r="B23" s="106">
        <f>SUMIF('Grech S. (Ghawdex)'!$D$23:$D$43,A23,'Grech S. (Ghawdex)'!$S$23:$S$43)</f>
        <v>56</v>
      </c>
      <c r="C23" s="107">
        <f>SUMIF('Sultana B. (Għawdex)'!$D$23:$D$43,A23,'Sultana B. (Għawdex)'!$S$23:$S$43)</f>
        <v>0</v>
      </c>
      <c r="D23" s="107">
        <f>SUMIF('Caruana L. (Ghawdex)'!$D$23:$D$43,A23,'Caruana L. (Ghawdex)'!$S$23:$S$43)</f>
        <v>192</v>
      </c>
      <c r="E23" s="107">
        <f>SUMIF('Frendo Dimech D. (Ghawdex)'!$D$23:$D$43,A23,'Frendo Dimech D. (Ghawdex)'!$S$23:$S$43)</f>
        <v>2</v>
      </c>
      <c r="F23" s="42"/>
      <c r="G23" s="42"/>
      <c r="H23" s="42"/>
      <c r="I23" s="42"/>
      <c r="J23" s="42"/>
      <c r="K23" s="42"/>
      <c r="L23" s="43">
        <f t="shared" si="0"/>
        <v>250</v>
      </c>
      <c r="M23" s="117">
        <f t="shared" si="1"/>
        <v>0.45126353790613716</v>
      </c>
      <c r="N23" s="149">
        <f t="shared" ref="N23:N30" si="3">SUM(L23)</f>
        <v>250</v>
      </c>
      <c r="O23" s="136">
        <f t="shared" si="2"/>
        <v>0.45126353790613716</v>
      </c>
    </row>
    <row r="24" spans="1:15" ht="15.75" customHeight="1" x14ac:dyDescent="0.2">
      <c r="A24" s="130" t="s">
        <v>33</v>
      </c>
      <c r="B24" s="106">
        <f>SUMIF('Grech S. (Ghawdex)'!$D$23:$D$43,A24,'Grech S. (Ghawdex)'!$S$23:$S$43)</f>
        <v>0</v>
      </c>
      <c r="C24" s="107">
        <f>SUMIF('Sultana B. (Għawdex)'!$D$23:$D$43,A24,'Sultana B. (Għawdex)'!$S$23:$S$43)</f>
        <v>0</v>
      </c>
      <c r="D24" s="107">
        <f>SUMIF('Caruana L. (Ghawdex)'!$D$23:$D$43,A24,'Caruana L. (Ghawdex)'!$S$23:$S$43)</f>
        <v>1</v>
      </c>
      <c r="E24" s="107">
        <f>SUMIF('Frendo Dimech D. (Ghawdex)'!$D$23:$D$43,A24,'Frendo Dimech D. (Ghawdex)'!$S$23:$S$43)</f>
        <v>0</v>
      </c>
      <c r="F24" s="42"/>
      <c r="G24" s="42"/>
      <c r="H24" s="42"/>
      <c r="I24" s="42"/>
      <c r="J24" s="42"/>
      <c r="K24" s="42"/>
      <c r="L24" s="43">
        <f t="shared" si="0"/>
        <v>1</v>
      </c>
      <c r="M24" s="117">
        <f t="shared" si="1"/>
        <v>1.8050541516245488E-3</v>
      </c>
      <c r="N24" s="149">
        <f t="shared" si="3"/>
        <v>1</v>
      </c>
      <c r="O24" s="136">
        <f t="shared" si="2"/>
        <v>1.8050541516245488E-3</v>
      </c>
    </row>
    <row r="25" spans="1:15" ht="15.75" customHeight="1" x14ac:dyDescent="0.2">
      <c r="A25" s="130" t="s">
        <v>34</v>
      </c>
      <c r="B25" s="106">
        <f>SUMIF('Grech S. (Ghawdex)'!$D$23:$D$43,A25,'Grech S. (Ghawdex)'!$S$23:$S$43)</f>
        <v>0</v>
      </c>
      <c r="C25" s="107">
        <f>SUMIF('Sultana B. (Għawdex)'!$D$23:$D$43,A25,'Sultana B. (Għawdex)'!$S$23:$S$43)</f>
        <v>0</v>
      </c>
      <c r="D25" s="107">
        <f>SUMIF('Caruana L. (Ghawdex)'!$D$23:$D$43,A25,'Caruana L. (Ghawdex)'!$S$23:$S$43)</f>
        <v>0</v>
      </c>
      <c r="E25" s="107">
        <f>SUMIF('Frendo Dimech D. (Ghawdex)'!$D$23:$D$43,A25,'Frendo Dimech D. (Ghawdex)'!$S$23:$S$43)</f>
        <v>0</v>
      </c>
      <c r="F25" s="42"/>
      <c r="G25" s="42"/>
      <c r="H25" s="42"/>
      <c r="I25" s="42"/>
      <c r="J25" s="42"/>
      <c r="K25" s="42"/>
      <c r="L25" s="43">
        <f t="shared" si="0"/>
        <v>0</v>
      </c>
      <c r="M25" s="117">
        <f t="shared" si="1"/>
        <v>0</v>
      </c>
      <c r="N25" s="149">
        <f t="shared" si="3"/>
        <v>0</v>
      </c>
      <c r="O25" s="136">
        <f t="shared" si="2"/>
        <v>0</v>
      </c>
    </row>
    <row r="26" spans="1:15" ht="15.75" customHeight="1" x14ac:dyDescent="0.2">
      <c r="A26" s="130" t="s">
        <v>35</v>
      </c>
      <c r="B26" s="106">
        <f>SUMIF('Grech S. (Ghawdex)'!$D$23:$D$43,A26,'Grech S. (Ghawdex)'!$S$23:$S$43)</f>
        <v>0</v>
      </c>
      <c r="C26" s="107">
        <f>SUMIF('Sultana B. (Għawdex)'!$D$23:$D$43,A26,'Sultana B. (Għawdex)'!$S$23:$S$43)</f>
        <v>0</v>
      </c>
      <c r="D26" s="107">
        <f>SUMIF('Caruana L. (Ghawdex)'!$D$23:$D$43,A26,'Caruana L. (Ghawdex)'!$S$23:$S$43)</f>
        <v>0</v>
      </c>
      <c r="E26" s="107">
        <f>SUMIF('Frendo Dimech D. (Ghawdex)'!$D$23:$D$43,A26,'Frendo Dimech D. (Ghawdex)'!$S$23:$S$43)</f>
        <v>0</v>
      </c>
      <c r="F26" s="42"/>
      <c r="G26" s="42"/>
      <c r="H26" s="42"/>
      <c r="I26" s="42"/>
      <c r="J26" s="42"/>
      <c r="K26" s="42"/>
      <c r="L26" s="43">
        <f t="shared" si="0"/>
        <v>0</v>
      </c>
      <c r="M26" s="117">
        <f>L26/$L$31</f>
        <v>0</v>
      </c>
      <c r="N26" s="149">
        <f t="shared" si="3"/>
        <v>0</v>
      </c>
      <c r="O26" s="136">
        <f t="shared" si="2"/>
        <v>0</v>
      </c>
    </row>
    <row r="27" spans="1:15" ht="15.75" customHeight="1" x14ac:dyDescent="0.2">
      <c r="A27" s="137" t="s">
        <v>36</v>
      </c>
      <c r="B27" s="106">
        <f>SUMIF('Grech S. (Ghawdex)'!$D$23:$D$43,A27,'Grech S. (Ghawdex)'!$S$23:$S$43)</f>
        <v>0</v>
      </c>
      <c r="C27" s="107">
        <f>SUMIF('Sultana B. (Għawdex)'!$D$23:$D$43,A27,'Sultana B. (Għawdex)'!$S$23:$S$43)</f>
        <v>0</v>
      </c>
      <c r="D27" s="107">
        <f>SUMIF('Caruana L. (Ghawdex)'!$D$23:$D$43,A27,'Caruana L. (Ghawdex)'!$S$23:$S$43)</f>
        <v>0</v>
      </c>
      <c r="E27" s="107">
        <f>SUMIF('Frendo Dimech D. (Ghawdex)'!$D$23:$D$43,A27,'Frendo Dimech D. (Ghawdex)'!$S$23:$S$43)</f>
        <v>0</v>
      </c>
      <c r="F27" s="42"/>
      <c r="G27" s="42"/>
      <c r="H27" s="42"/>
      <c r="I27" s="42"/>
      <c r="J27" s="42"/>
      <c r="K27" s="42"/>
      <c r="L27" s="43">
        <f t="shared" si="0"/>
        <v>0</v>
      </c>
      <c r="M27" s="117">
        <f>L27/$L$31</f>
        <v>0</v>
      </c>
      <c r="N27" s="149">
        <f t="shared" si="3"/>
        <v>0</v>
      </c>
      <c r="O27" s="136">
        <f t="shared" si="2"/>
        <v>0</v>
      </c>
    </row>
    <row r="28" spans="1:15" ht="15.75" customHeight="1" x14ac:dyDescent="0.2">
      <c r="A28" s="137" t="s">
        <v>37</v>
      </c>
      <c r="B28" s="106">
        <f>SUMIF('Grech S. (Ghawdex)'!$D$23:$D$43,A28,'Grech S. (Ghawdex)'!$S$23:$S$43)</f>
        <v>0</v>
      </c>
      <c r="C28" s="107">
        <f>SUMIF('Sultana B. (Għawdex)'!$D$23:$D$43,A28,'Sultana B. (Għawdex)'!$S$23:$S$43)</f>
        <v>0</v>
      </c>
      <c r="D28" s="107">
        <f>SUMIF('Caruana L. (Ghawdex)'!$D$23:$D$43,A28,'Caruana L. (Ghawdex)'!$S$23:$S$43)</f>
        <v>0</v>
      </c>
      <c r="E28" s="107">
        <f>SUMIF('Frendo Dimech D. (Ghawdex)'!$D$23:$D$43,A28,'Frendo Dimech D. (Ghawdex)'!$S$23:$S$43)</f>
        <v>0</v>
      </c>
      <c r="F28" s="42"/>
      <c r="G28" s="42"/>
      <c r="H28" s="42"/>
      <c r="I28" s="42"/>
      <c r="J28" s="42"/>
      <c r="K28" s="42"/>
      <c r="L28" s="43">
        <f t="shared" si="0"/>
        <v>0</v>
      </c>
      <c r="M28" s="117">
        <f>L28/$L$31</f>
        <v>0</v>
      </c>
      <c r="N28" s="149">
        <f t="shared" si="3"/>
        <v>0</v>
      </c>
      <c r="O28" s="136">
        <f t="shared" si="2"/>
        <v>0</v>
      </c>
    </row>
    <row r="29" spans="1:15" ht="15.75" customHeight="1" x14ac:dyDescent="0.2">
      <c r="A29" s="137" t="s">
        <v>38</v>
      </c>
      <c r="B29" s="106">
        <f>SUMIF('Grech S. (Ghawdex)'!$D$23:$D$43,A29,'Grech S. (Ghawdex)'!$S$23:$S$43)</f>
        <v>0</v>
      </c>
      <c r="C29" s="107">
        <f>SUMIF('Sultana B. (Għawdex)'!$D$23:$D$43,A29,'Sultana B. (Għawdex)'!$S$23:$S$43)</f>
        <v>0</v>
      </c>
      <c r="D29" s="107">
        <f>SUMIF('Caruana L. (Ghawdex)'!$D$23:$D$43,A29,'Caruana L. (Ghawdex)'!$S$23:$S$43)</f>
        <v>0</v>
      </c>
      <c r="E29" s="107">
        <f>SUMIF('Frendo Dimech D. (Ghawdex)'!$D$23:$D$43,A29,'Frendo Dimech D. (Ghawdex)'!$S$23:$S$43)</f>
        <v>0</v>
      </c>
      <c r="F29" s="42"/>
      <c r="G29" s="42"/>
      <c r="H29" s="42"/>
      <c r="I29" s="42"/>
      <c r="J29" s="42"/>
      <c r="K29" s="42"/>
      <c r="L29" s="43">
        <f t="shared" si="0"/>
        <v>0</v>
      </c>
      <c r="M29" s="117">
        <f>L29/$L$31</f>
        <v>0</v>
      </c>
      <c r="N29" s="149">
        <f t="shared" si="3"/>
        <v>0</v>
      </c>
      <c r="O29" s="136">
        <f t="shared" si="2"/>
        <v>0</v>
      </c>
    </row>
    <row r="30" spans="1:15" ht="15.75" customHeight="1" thickBot="1" x14ac:dyDescent="0.25">
      <c r="A30" s="138" t="s">
        <v>40</v>
      </c>
      <c r="B30" s="139">
        <f>SUMIF('Grech S. (Ghawdex)'!$D$23:$D$43,A30,'Grech S. (Ghawdex)'!$S$23:$S$43)</f>
        <v>0</v>
      </c>
      <c r="C30" s="140">
        <f>SUMIF('Sultana B. (Għawdex)'!$D$23:$D$43,A30,'Sultana B. (Għawdex)'!$S$23:$S$43)</f>
        <v>0</v>
      </c>
      <c r="D30" s="140">
        <f>SUMIF('Caruana L. (Ghawdex)'!$D$23:$D$43,A30,'Caruana L. (Ghawdex)'!$S$23:$S$43)</f>
        <v>0</v>
      </c>
      <c r="E30" s="140">
        <f>SUMIF('Frendo Dimech D. (Ghawdex)'!$D$23:$D$43,A30,'Frendo Dimech D. (Ghawdex)'!$S$23:$S$43)</f>
        <v>0</v>
      </c>
      <c r="F30" s="141"/>
      <c r="G30" s="141"/>
      <c r="H30" s="141"/>
      <c r="I30" s="141"/>
      <c r="J30" s="141"/>
      <c r="K30" s="141"/>
      <c r="L30" s="142">
        <f t="shared" si="0"/>
        <v>0</v>
      </c>
      <c r="M30" s="162">
        <f>L30/$L$31</f>
        <v>0</v>
      </c>
      <c r="N30" s="163">
        <f t="shared" si="3"/>
        <v>0</v>
      </c>
      <c r="O30" s="145">
        <f t="shared" si="2"/>
        <v>0</v>
      </c>
    </row>
    <row r="31" spans="1:15" ht="13.5" customHeight="1" thickBot="1" x14ac:dyDescent="0.25">
      <c r="A31" s="123" t="s">
        <v>79</v>
      </c>
      <c r="B31" s="124">
        <f t="shared" ref="B31:E31" si="4">SUM(B10:B30)</f>
        <v>197</v>
      </c>
      <c r="C31" s="125">
        <f t="shared" si="4"/>
        <v>64</v>
      </c>
      <c r="D31" s="125">
        <f t="shared" si="4"/>
        <v>283</v>
      </c>
      <c r="E31" s="125">
        <f t="shared" si="4"/>
        <v>10</v>
      </c>
      <c r="F31" s="126">
        <f t="shared" ref="F31:K31" si="5">SUM(F10:F26)</f>
        <v>0</v>
      </c>
      <c r="G31" s="126">
        <f t="shared" si="5"/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61">
        <f>SUM(L10:L30)</f>
        <v>554</v>
      </c>
      <c r="M31" s="6"/>
      <c r="N31" s="5"/>
      <c r="O31" s="7"/>
    </row>
    <row r="32" spans="1:15" ht="13.5" customHeight="1" thickBot="1" x14ac:dyDescent="0.25">
      <c r="B32" s="112">
        <f>B31/L31</f>
        <v>0.3555956678700361</v>
      </c>
      <c r="C32" s="113">
        <f>C31/L31</f>
        <v>0.11552346570397112</v>
      </c>
      <c r="D32" s="113">
        <f>D31/L31</f>
        <v>0.51083032490974734</v>
      </c>
      <c r="E32" s="113">
        <f>E31/L31</f>
        <v>1.8050541516245487E-2</v>
      </c>
      <c r="F32" s="50">
        <f>F31/L31</f>
        <v>0</v>
      </c>
      <c r="G32" s="50">
        <f>G31/L31</f>
        <v>0</v>
      </c>
      <c r="H32" s="50">
        <f>H31/L31</f>
        <v>0</v>
      </c>
      <c r="I32" s="50">
        <f>I31/L31</f>
        <v>0</v>
      </c>
      <c r="J32" s="50">
        <f>J31/L31</f>
        <v>0</v>
      </c>
      <c r="K32" s="118">
        <f>K31/L31</f>
        <v>0</v>
      </c>
      <c r="L32" s="6"/>
      <c r="M32" s="4"/>
      <c r="N32" s="4"/>
      <c r="O32" s="4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ignoredErrors>
    <ignoredError sqref="L28:M30 O28:O30 B31:L32" evalError="1"/>
    <ignoredError sqref="N10:N30" evalError="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topLeftCell="A7" workbookViewId="0">
      <selection activeCell="N31" sqref="N31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customWidth="1"/>
    <col min="11" max="11" width="13.28515625" customWidth="1"/>
    <col min="12" max="12" width="8.28515625" customWidth="1"/>
    <col min="13" max="13" width="5.85546875" customWidth="1"/>
    <col min="14" max="14" width="5.85546875" bestFit="1" customWidth="1"/>
    <col min="15" max="15" width="5" bestFit="1" customWidth="1"/>
    <col min="16" max="16" width="6.28515625" bestFit="1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214" t="s">
        <v>71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0" ht="12.95" customHeight="1" x14ac:dyDescent="0.2">
      <c r="A4" s="216" t="s">
        <v>72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0" s="40" customFormat="1" ht="15" customHeight="1" x14ac:dyDescent="0.2">
      <c r="A5" s="217" t="s">
        <v>85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1:20" ht="15" customHeight="1" x14ac:dyDescent="0.2">
      <c r="A6" s="218" t="str">
        <f>CONCATENATE(Kriminal!F7, " ", Kriminal!H7)</f>
        <v>Statistika għal Gunju 2023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1"/>
      <c r="Q7" s="1"/>
      <c r="R7" s="1"/>
      <c r="S7" s="3" t="s">
        <v>63</v>
      </c>
    </row>
    <row r="8" spans="1:20" ht="12.95" customHeight="1" thickBot="1" x14ac:dyDescent="0.25">
      <c r="Q8" s="2"/>
    </row>
    <row r="9" spans="1:20" ht="96" customHeight="1" thickBot="1" x14ac:dyDescent="0.25">
      <c r="C9" s="154" t="s">
        <v>75</v>
      </c>
      <c r="D9" s="155" t="s">
        <v>76</v>
      </c>
      <c r="E9" s="155" t="s">
        <v>77</v>
      </c>
      <c r="F9" s="155" t="s">
        <v>78</v>
      </c>
      <c r="G9" s="164"/>
      <c r="H9" s="164"/>
      <c r="I9" s="164"/>
      <c r="J9" s="164"/>
      <c r="K9" s="164"/>
      <c r="L9" s="164"/>
      <c r="M9" s="165" t="s">
        <v>79</v>
      </c>
      <c r="N9" s="166" t="s">
        <v>80</v>
      </c>
      <c r="O9" s="167" t="s">
        <v>81</v>
      </c>
      <c r="P9" s="168" t="s">
        <v>82</v>
      </c>
    </row>
    <row r="10" spans="1:20" ht="15.75" customHeight="1" x14ac:dyDescent="0.2">
      <c r="A10" s="40"/>
      <c r="B10" s="127" t="s">
        <v>19</v>
      </c>
      <c r="C10" s="108">
        <f>SUMIF('Grech S. (Ghawdex)'!$D$23:$D$43,B10,'Grech S. (Ghawdex)'!$M$23:$M$43)</f>
        <v>0</v>
      </c>
      <c r="D10" s="109">
        <f>SUMIF('Sultana B. (Għawdex)'!$D$23:$D$43,B10,'Sultana B. (Għawdex)'!$M$23:$M$43)</f>
        <v>0</v>
      </c>
      <c r="E10" s="109">
        <f>SUMIF('Caruana L. (Ghawdex)'!$D$23:$D$43,B10,'Caruana L. (Ghawdex)'!$M$23:$M$43)</f>
        <v>3</v>
      </c>
      <c r="F10" s="109">
        <f>SUMIF('Frendo Dimech D. (Ghawdex)'!$D$23:$D$43,B10,'Frendo Dimech D. (Ghawdex)'!$M$23:$M$43)</f>
        <v>0</v>
      </c>
      <c r="G10" s="133"/>
      <c r="H10" s="133"/>
      <c r="I10" s="133"/>
      <c r="J10" s="133"/>
      <c r="K10" s="133"/>
      <c r="L10" s="133"/>
      <c r="M10" s="45">
        <f t="shared" ref="M10:M30" si="0">SUM(C10:L10)</f>
        <v>3</v>
      </c>
      <c r="N10" s="147">
        <f t="shared" ref="N10:N26" si="1">M10/$M$31</f>
        <v>3.9473684210526314E-2</v>
      </c>
      <c r="O10" s="115"/>
      <c r="P10" s="135"/>
    </row>
    <row r="11" spans="1:20" ht="15.75" customHeight="1" x14ac:dyDescent="0.2">
      <c r="B11" s="132" t="s">
        <v>20</v>
      </c>
      <c r="C11" s="108">
        <f>SUMIF('Grech S. (Ghawdex)'!$D$23:$D$43,B11,'Grech S. (Ghawdex)'!$M$23:$M$43)</f>
        <v>3</v>
      </c>
      <c r="D11" s="109">
        <f>SUMIF('Sultana B. (Għawdex)'!$D$23:$D$43,B11,'Sultana B. (Għawdex)'!$M$23:$M$43)</f>
        <v>0</v>
      </c>
      <c r="E11" s="109">
        <f>SUMIF('Caruana L. (Ghawdex)'!$D$23:$D$43,B11,'Caruana L. (Ghawdex)'!$M$23:$M$43)</f>
        <v>0</v>
      </c>
      <c r="F11" s="109">
        <f>SUMIF('Frendo Dimech D. (Ghawdex)'!$D$23:$D$43,B11,'Frendo Dimech D. (Ghawdex)'!$M$23:$M$43)</f>
        <v>0</v>
      </c>
      <c r="G11" s="133"/>
      <c r="H11" s="133"/>
      <c r="I11" s="133"/>
      <c r="J11" s="133"/>
      <c r="K11" s="133"/>
      <c r="L11" s="133"/>
      <c r="M11" s="45">
        <f t="shared" si="0"/>
        <v>3</v>
      </c>
      <c r="N11" s="147">
        <f t="shared" si="1"/>
        <v>3.9473684210526314E-2</v>
      </c>
      <c r="O11" s="115"/>
      <c r="P11" s="135"/>
    </row>
    <row r="12" spans="1:20" ht="15.75" customHeight="1" x14ac:dyDescent="0.2">
      <c r="B12" s="128" t="s">
        <v>21</v>
      </c>
      <c r="C12" s="111">
        <f>SUMIF('Grech S. (Ghawdex)'!$D$23:$D$43,B12,'Grech S. (Ghawdex)'!$M$23:$M$43)</f>
        <v>1</v>
      </c>
      <c r="D12" s="110">
        <f>SUMIF('Sultana B. (Għawdex)'!$D$23:$D$43,B12,'Sultana B. (Għawdex)'!$M$23:$M$43)</f>
        <v>3</v>
      </c>
      <c r="E12" s="110">
        <f>SUMIF('Caruana L. (Ghawdex)'!$D$23:$D$43,B12,'Caruana L. (Ghawdex)'!$M$23:$M$43)</f>
        <v>0</v>
      </c>
      <c r="F12" s="110">
        <f>SUMIF('Frendo Dimech D. (Ghawdex)'!$D$23:$D$43,B12,'Frendo Dimech D. (Ghawdex)'!$M$23:$M$43)</f>
        <v>0</v>
      </c>
      <c r="G12" s="46"/>
      <c r="H12" s="46"/>
      <c r="I12" s="46"/>
      <c r="J12" s="46"/>
      <c r="K12" s="46"/>
      <c r="L12" s="46"/>
      <c r="M12" s="47">
        <f t="shared" si="0"/>
        <v>4</v>
      </c>
      <c r="N12" s="116">
        <f t="shared" si="1"/>
        <v>5.2631578947368418E-2</v>
      </c>
      <c r="O12" s="148">
        <f>SUM(M10:M12)</f>
        <v>10</v>
      </c>
      <c r="P12" s="129">
        <f>O12/$M$31</f>
        <v>0.13157894736842105</v>
      </c>
    </row>
    <row r="13" spans="1:20" ht="15.75" customHeight="1" x14ac:dyDescent="0.2">
      <c r="B13" s="130" t="s">
        <v>22</v>
      </c>
      <c r="C13" s="106">
        <f>SUMIF('Grech S. (Ghawdex)'!$D$23:$D$43,B13,'Grech S. (Ghawdex)'!$M$23:$M$43)</f>
        <v>0</v>
      </c>
      <c r="D13" s="107">
        <f>SUMIF('Sultana B. (Għawdex)'!$D$23:$D$43,B13,'Sultana B. (Għawdex)'!$M$23:$M$43)</f>
        <v>0</v>
      </c>
      <c r="E13" s="107">
        <f>SUMIF('Caruana L. (Ghawdex)'!$D$23:$D$43,B13,'Caruana L. (Ghawdex)'!$M$23:$M$43)</f>
        <v>0</v>
      </c>
      <c r="F13" s="107">
        <f>SUMIF('Frendo Dimech D. (Ghawdex)'!$D$23:$D$43,B13,'Frendo Dimech D. (Ghawdex)'!$M$23:$M$43)</f>
        <v>0</v>
      </c>
      <c r="G13" s="42"/>
      <c r="H13" s="42"/>
      <c r="I13" s="42"/>
      <c r="J13" s="42"/>
      <c r="K13" s="42"/>
      <c r="L13" s="42"/>
      <c r="M13" s="43">
        <f t="shared" si="0"/>
        <v>0</v>
      </c>
      <c r="N13" s="146">
        <f t="shared" si="1"/>
        <v>0</v>
      </c>
      <c r="O13" s="114"/>
      <c r="P13" s="131"/>
    </row>
    <row r="14" spans="1:20" ht="15.75" customHeight="1" x14ac:dyDescent="0.2">
      <c r="B14" s="132" t="s">
        <v>23</v>
      </c>
      <c r="C14" s="108">
        <f>SUMIF('Grech S. (Ghawdex)'!$D$23:$D$43,B14,'Grech S. (Ghawdex)'!$M$23:$M$43)</f>
        <v>0</v>
      </c>
      <c r="D14" s="109">
        <f>SUMIF('Sultana B. (Għawdex)'!$D$23:$D$43,B14,'Sultana B. (Għawdex)'!$M$23:$M$43)</f>
        <v>0</v>
      </c>
      <c r="E14" s="109">
        <f>SUMIF('Caruana L. (Ghawdex)'!$D$23:$D$43,B14,'Caruana L. (Ghawdex)'!$M$23:$M$43)</f>
        <v>0</v>
      </c>
      <c r="F14" s="109">
        <f>SUMIF('Frendo Dimech D. (Ghawdex)'!$D$23:$D$43,B14,'Frendo Dimech D. (Ghawdex)'!$M$23:$M$43)</f>
        <v>0</v>
      </c>
      <c r="G14" s="133"/>
      <c r="H14" s="133"/>
      <c r="I14" s="133"/>
      <c r="J14" s="133"/>
      <c r="K14" s="133"/>
      <c r="L14" s="133"/>
      <c r="M14" s="45">
        <f t="shared" si="0"/>
        <v>0</v>
      </c>
      <c r="N14" s="147">
        <f t="shared" si="1"/>
        <v>0</v>
      </c>
      <c r="O14" s="115"/>
      <c r="P14" s="135"/>
    </row>
    <row r="15" spans="1:20" ht="15.75" customHeight="1" x14ac:dyDescent="0.2">
      <c r="B15" s="128" t="s">
        <v>24</v>
      </c>
      <c r="C15" s="111">
        <f>SUMIF('Grech S. (Ghawdex)'!$D$23:$D$43,B15,'Grech S. (Ghawdex)'!$M$23:$M$43)</f>
        <v>10</v>
      </c>
      <c r="D15" s="110">
        <f>SUMIF('Sultana B. (Għawdex)'!$D$23:$D$43,B15,'Sultana B. (Għawdex)'!$M$23:$M$43)</f>
        <v>0</v>
      </c>
      <c r="E15" s="110">
        <f>SUMIF('Caruana L. (Ghawdex)'!$D$23:$D$43,B15,'Caruana L. (Ghawdex)'!$M$23:$M$43)</f>
        <v>5</v>
      </c>
      <c r="F15" s="110">
        <f>SUMIF('Frendo Dimech D. (Ghawdex)'!$D$23:$D$43,B15,'Frendo Dimech D. (Ghawdex)'!$M$23:$M$43)</f>
        <v>0</v>
      </c>
      <c r="G15" s="46"/>
      <c r="H15" s="46"/>
      <c r="I15" s="46"/>
      <c r="J15" s="46"/>
      <c r="K15" s="46"/>
      <c r="L15" s="46"/>
      <c r="M15" s="47">
        <f t="shared" si="0"/>
        <v>15</v>
      </c>
      <c r="N15" s="116">
        <f t="shared" si="1"/>
        <v>0.19736842105263158</v>
      </c>
      <c r="O15" s="148">
        <f>SUM(M13:M15)</f>
        <v>15</v>
      </c>
      <c r="P15" s="129">
        <f>O15/$M$31</f>
        <v>0.19736842105263158</v>
      </c>
    </row>
    <row r="16" spans="1:20" ht="15.75" customHeight="1" x14ac:dyDescent="0.2">
      <c r="B16" s="130" t="s">
        <v>25</v>
      </c>
      <c r="C16" s="106">
        <f>SUMIF('Grech S. (Ghawdex)'!$D$23:$D$43,B16,'Grech S. (Ghawdex)'!$M$23:$M$43)</f>
        <v>0</v>
      </c>
      <c r="D16" s="107">
        <f>SUMIF('Sultana B. (Għawdex)'!$D$23:$D$43,B16,'Sultana B. (Għawdex)'!$M$23:$M$43)</f>
        <v>0</v>
      </c>
      <c r="E16" s="107">
        <f>SUMIF('Caruana L. (Ghawdex)'!$D$23:$D$43,B16,'Caruana L. (Ghawdex)'!$M$23:$M$43)</f>
        <v>0</v>
      </c>
      <c r="F16" s="107">
        <f>SUMIF('Frendo Dimech D. (Ghawdex)'!$D$23:$D$43,B16,'Frendo Dimech D. (Ghawdex)'!$M$23:$M$43)</f>
        <v>0</v>
      </c>
      <c r="G16" s="42"/>
      <c r="H16" s="42"/>
      <c r="I16" s="42"/>
      <c r="J16" s="42"/>
      <c r="K16" s="42"/>
      <c r="L16" s="42"/>
      <c r="M16" s="43">
        <f t="shared" si="0"/>
        <v>0</v>
      </c>
      <c r="N16" s="146">
        <f t="shared" si="1"/>
        <v>0</v>
      </c>
      <c r="O16" s="114"/>
      <c r="P16" s="131"/>
    </row>
    <row r="17" spans="2:16" ht="15.75" customHeight="1" x14ac:dyDescent="0.2">
      <c r="B17" s="132" t="s">
        <v>26</v>
      </c>
      <c r="C17" s="108">
        <f>SUMIF('Grech S. (Ghawdex)'!$D$23:$D$43,B17,'Grech S. (Ghawdex)'!$M$23:$M$43)</f>
        <v>0</v>
      </c>
      <c r="D17" s="109">
        <f>SUMIF('Sultana B. (Għawdex)'!$D$23:$D$43,B17,'Sultana B. (Għawdex)'!$M$23:$M$43)</f>
        <v>0</v>
      </c>
      <c r="E17" s="109">
        <f>SUMIF('Caruana L. (Ghawdex)'!$D$23:$D$43,B17,'Caruana L. (Ghawdex)'!$M$23:$M$43)</f>
        <v>0</v>
      </c>
      <c r="F17" s="109">
        <f>SUMIF('Frendo Dimech D. (Ghawdex)'!$D$23:$D$43,B17,'Frendo Dimech D. (Ghawdex)'!$M$23:$M$43)</f>
        <v>0</v>
      </c>
      <c r="G17" s="133"/>
      <c r="H17" s="133"/>
      <c r="I17" s="133"/>
      <c r="J17" s="133"/>
      <c r="K17" s="133"/>
      <c r="L17" s="133"/>
      <c r="M17" s="45">
        <f t="shared" si="0"/>
        <v>0</v>
      </c>
      <c r="N17" s="147">
        <f t="shared" si="1"/>
        <v>0</v>
      </c>
      <c r="O17" s="115"/>
      <c r="P17" s="135"/>
    </row>
    <row r="18" spans="2:16" ht="15.75" customHeight="1" x14ac:dyDescent="0.2">
      <c r="B18" s="132" t="s">
        <v>27</v>
      </c>
      <c r="C18" s="108">
        <f>SUMIF('Grech S. (Ghawdex)'!$D$23:$D$43,B18,'Grech S. (Ghawdex)'!$M$23:$M$43)</f>
        <v>0</v>
      </c>
      <c r="D18" s="109">
        <f>SUMIF('Sultana B. (Għawdex)'!$D$23:$D$43,B18,'Sultana B. (Għawdex)'!$M$23:$M$43)</f>
        <v>0</v>
      </c>
      <c r="E18" s="109">
        <f>SUMIF('Caruana L. (Ghawdex)'!$D$23:$D$43,B18,'Caruana L. (Ghawdex)'!$M$23:$M$43)</f>
        <v>0</v>
      </c>
      <c r="F18" s="109">
        <f>SUMIF('Frendo Dimech D. (Ghawdex)'!$D$23:$D$43,B18,'Frendo Dimech D. (Ghawdex)'!$M$23:$M$43)</f>
        <v>0</v>
      </c>
      <c r="G18" s="133"/>
      <c r="H18" s="133"/>
      <c r="I18" s="133"/>
      <c r="J18" s="133"/>
      <c r="K18" s="133"/>
      <c r="L18" s="133"/>
      <c r="M18" s="45">
        <f t="shared" si="0"/>
        <v>0</v>
      </c>
      <c r="N18" s="147">
        <f t="shared" si="1"/>
        <v>0</v>
      </c>
      <c r="O18" s="115"/>
      <c r="P18" s="135"/>
    </row>
    <row r="19" spans="2:16" ht="15.75" customHeight="1" x14ac:dyDescent="0.2">
      <c r="B19" s="132" t="s">
        <v>28</v>
      </c>
      <c r="C19" s="108">
        <f>SUMIF('Grech S. (Ghawdex)'!$D$23:$D$43,B19,'Grech S. (Ghawdex)'!$M$23:$M$43)</f>
        <v>0</v>
      </c>
      <c r="D19" s="109">
        <f>SUMIF('Sultana B. (Għawdex)'!$D$23:$D$43,B19,'Sultana B. (Għawdex)'!$M$23:$M$43)</f>
        <v>0</v>
      </c>
      <c r="E19" s="109">
        <f>SUMIF('Caruana L. (Ghawdex)'!$D$23:$D$43,B19,'Caruana L. (Ghawdex)'!$M$23:$M$43)</f>
        <v>1</v>
      </c>
      <c r="F19" s="109">
        <f>SUMIF('Frendo Dimech D. (Ghawdex)'!$D$23:$D$43,B19,'Frendo Dimech D. (Ghawdex)'!$M$23:$M$43)</f>
        <v>0</v>
      </c>
      <c r="G19" s="133"/>
      <c r="H19" s="133"/>
      <c r="I19" s="133"/>
      <c r="J19" s="133"/>
      <c r="K19" s="133"/>
      <c r="L19" s="133"/>
      <c r="M19" s="45">
        <f t="shared" si="0"/>
        <v>1</v>
      </c>
      <c r="N19" s="147">
        <f t="shared" si="1"/>
        <v>1.3157894736842105E-2</v>
      </c>
      <c r="O19" s="115"/>
      <c r="P19" s="135"/>
    </row>
    <row r="20" spans="2:16" ht="15.75" customHeight="1" x14ac:dyDescent="0.2">
      <c r="B20" s="128" t="s">
        <v>29</v>
      </c>
      <c r="C20" s="111">
        <f>SUMIF('Grech S. (Ghawdex)'!$D$23:$D$43,B20,'Grech S. (Ghawdex)'!$M$23:$M$43)</f>
        <v>0</v>
      </c>
      <c r="D20" s="110">
        <f>SUMIF('Sultana B. (Għawdex)'!$D$23:$D$43,B20,'Sultana B. (Għawdex)'!$M$23:$M$43)</f>
        <v>0</v>
      </c>
      <c r="E20" s="110">
        <f>SUMIF('Caruana L. (Ghawdex)'!$D$23:$D$43,B20,'Caruana L. (Ghawdex)'!$M$23:$M$43)</f>
        <v>0</v>
      </c>
      <c r="F20" s="110">
        <f>SUMIF('Frendo Dimech D. (Ghawdex)'!$D$23:$D$43,B20,'Frendo Dimech D. (Ghawdex)'!$M$23:$M$43)</f>
        <v>0</v>
      </c>
      <c r="G20" s="46"/>
      <c r="H20" s="46"/>
      <c r="I20" s="46"/>
      <c r="J20" s="46"/>
      <c r="K20" s="46"/>
      <c r="L20" s="46"/>
      <c r="M20" s="47">
        <f t="shared" si="0"/>
        <v>0</v>
      </c>
      <c r="N20" s="116">
        <f t="shared" si="1"/>
        <v>0</v>
      </c>
      <c r="O20" s="148">
        <f>SUM(M16:M20)</f>
        <v>1</v>
      </c>
      <c r="P20" s="129">
        <f>O20/$M$31</f>
        <v>1.3157894736842105E-2</v>
      </c>
    </row>
    <row r="21" spans="2:16" ht="15.75" customHeight="1" x14ac:dyDescent="0.2">
      <c r="B21" s="130" t="s">
        <v>30</v>
      </c>
      <c r="C21" s="106">
        <f>SUMIF('Grech S. (Ghawdex)'!$D$23:$D$43,B21,'Grech S. (Ghawdex)'!$M$23:$M$43)</f>
        <v>3</v>
      </c>
      <c r="D21" s="107">
        <f>SUMIF('Sultana B. (Għawdex)'!$D$23:$D$43,B21,'Sultana B. (Għawdex)'!$M$23:$M$43)</f>
        <v>0</v>
      </c>
      <c r="E21" s="107">
        <f>SUMIF('Caruana L. (Ghawdex)'!$D$23:$D$43,B21,'Caruana L. (Ghawdex)'!$M$23:$M$43)</f>
        <v>6</v>
      </c>
      <c r="F21" s="107">
        <f>SUMIF('Frendo Dimech D. (Ghawdex)'!$D$23:$D$43,B21,'Frendo Dimech D. (Ghawdex)'!$M$23:$M$43)</f>
        <v>0</v>
      </c>
      <c r="G21" s="42"/>
      <c r="H21" s="42"/>
      <c r="I21" s="42"/>
      <c r="J21" s="42"/>
      <c r="K21" s="42"/>
      <c r="L21" s="42"/>
      <c r="M21" s="43">
        <f t="shared" si="0"/>
        <v>9</v>
      </c>
      <c r="N21" s="146">
        <f t="shared" si="1"/>
        <v>0.11842105263157894</v>
      </c>
      <c r="O21" s="114"/>
      <c r="P21" s="131"/>
    </row>
    <row r="22" spans="2:16" ht="15.75" customHeight="1" x14ac:dyDescent="0.2">
      <c r="B22" s="128" t="s">
        <v>31</v>
      </c>
      <c r="C22" s="111">
        <f>SUMIF('Grech S. (Ghawdex)'!$D$23:$D$43,B22,'Grech S. (Ghawdex)'!$M$23:$M$43)</f>
        <v>0</v>
      </c>
      <c r="D22" s="110">
        <f>SUMIF('Sultana B. (Għawdex)'!$D$23:$D$43,B22,'Sultana B. (Għawdex)'!$M$23:$M$43)</f>
        <v>0</v>
      </c>
      <c r="E22" s="110">
        <f>SUMIF('Caruana L. (Ghawdex)'!$D$23:$D$43,B22,'Caruana L. (Ghawdex)'!$M$23:$M$43)</f>
        <v>0</v>
      </c>
      <c r="F22" s="110">
        <f>SUMIF('Frendo Dimech D. (Ghawdex)'!$D$23:$D$43,B22,'Frendo Dimech D. (Ghawdex)'!$M$23:$M$43)</f>
        <v>0</v>
      </c>
      <c r="G22" s="46"/>
      <c r="H22" s="46"/>
      <c r="I22" s="46"/>
      <c r="J22" s="46"/>
      <c r="K22" s="46"/>
      <c r="L22" s="46"/>
      <c r="M22" s="47">
        <f t="shared" si="0"/>
        <v>0</v>
      </c>
      <c r="N22" s="116">
        <f t="shared" si="1"/>
        <v>0</v>
      </c>
      <c r="O22" s="148">
        <f>SUM(M21:M22)</f>
        <v>9</v>
      </c>
      <c r="P22" s="129">
        <f t="shared" ref="P22:P30" si="2">O22/$M$31</f>
        <v>0.11842105263157894</v>
      </c>
    </row>
    <row r="23" spans="2:16" ht="15.75" customHeight="1" x14ac:dyDescent="0.2">
      <c r="B23" s="130" t="s">
        <v>32</v>
      </c>
      <c r="C23" s="106">
        <f>SUMIF('Grech S. (Ghawdex)'!$D$23:$D$43,B23,'Grech S. (Ghawdex)'!$M$23:$M$43)</f>
        <v>7</v>
      </c>
      <c r="D23" s="107">
        <f>SUMIF('Sultana B. (Għawdex)'!$D$23:$D$43,B23,'Sultana B. (Għawdex)'!$M$23:$M$43)</f>
        <v>0</v>
      </c>
      <c r="E23" s="107">
        <f>SUMIF('Caruana L. (Ghawdex)'!$D$23:$D$43,B23,'Caruana L. (Ghawdex)'!$M$23:$M$43)</f>
        <v>34</v>
      </c>
      <c r="F23" s="107">
        <f>SUMIF('Frendo Dimech D. (Ghawdex)'!$D$23:$D$43,B23,'Frendo Dimech D. (Ghawdex)'!$M$23:$M$43)</f>
        <v>0</v>
      </c>
      <c r="G23" s="42"/>
      <c r="H23" s="42"/>
      <c r="I23" s="42"/>
      <c r="J23" s="42"/>
      <c r="K23" s="42"/>
      <c r="L23" s="42"/>
      <c r="M23" s="43">
        <f t="shared" si="0"/>
        <v>41</v>
      </c>
      <c r="N23" s="117">
        <f t="shared" si="1"/>
        <v>0.53947368421052633</v>
      </c>
      <c r="O23" s="149">
        <f t="shared" ref="O23:O30" si="3">SUM(M23)</f>
        <v>41</v>
      </c>
      <c r="P23" s="136">
        <f t="shared" si="2"/>
        <v>0.53947368421052633</v>
      </c>
    </row>
    <row r="24" spans="2:16" ht="15.75" customHeight="1" x14ac:dyDescent="0.2">
      <c r="B24" s="130" t="s">
        <v>33</v>
      </c>
      <c r="C24" s="106">
        <f>SUMIF('Grech S. (Ghawdex)'!$D$23:$D$43,B24,'Grech S. (Ghawdex)'!$M$23:$M$43)</f>
        <v>0</v>
      </c>
      <c r="D24" s="107">
        <f>SUMIF('Sultana B. (Għawdex)'!$D$23:$D$43,B24,'Sultana B. (Għawdex)'!$M$23:$M$43)</f>
        <v>0</v>
      </c>
      <c r="E24" s="107">
        <f>SUMIF('Caruana L. (Ghawdex)'!$D$23:$D$43,B24,'Caruana L. (Ghawdex)'!$M$23:$M$43)</f>
        <v>0</v>
      </c>
      <c r="F24" s="107">
        <f>SUMIF('Frendo Dimech D. (Ghawdex)'!$D$23:$D$43,B24,'Frendo Dimech D. (Ghawdex)'!$M$23:$M$43)</f>
        <v>0</v>
      </c>
      <c r="G24" s="42"/>
      <c r="H24" s="42"/>
      <c r="I24" s="42"/>
      <c r="J24" s="42"/>
      <c r="K24" s="42"/>
      <c r="L24" s="42"/>
      <c r="M24" s="43">
        <f t="shared" si="0"/>
        <v>0</v>
      </c>
      <c r="N24" s="117">
        <f t="shared" si="1"/>
        <v>0</v>
      </c>
      <c r="O24" s="149">
        <f t="shared" si="3"/>
        <v>0</v>
      </c>
      <c r="P24" s="136">
        <f t="shared" si="2"/>
        <v>0</v>
      </c>
    </row>
    <row r="25" spans="2:16" ht="15.75" customHeight="1" x14ac:dyDescent="0.2">
      <c r="B25" s="130" t="s">
        <v>34</v>
      </c>
      <c r="C25" s="106">
        <f>SUMIF('Grech S. (Ghawdex)'!$D$23:$D$43,B25,'Grech S. (Ghawdex)'!$M$23:$M$43)</f>
        <v>0</v>
      </c>
      <c r="D25" s="107">
        <f>SUMIF('Sultana B. (Għawdex)'!$D$23:$D$43,B25,'Sultana B. (Għawdex)'!$M$23:$M$43)</f>
        <v>0</v>
      </c>
      <c r="E25" s="107">
        <f>SUMIF('Caruana L. (Ghawdex)'!$D$23:$D$43,B25,'Caruana L. (Ghawdex)'!$M$23:$M$43)</f>
        <v>0</v>
      </c>
      <c r="F25" s="107">
        <f>SUMIF('Frendo Dimech D. (Ghawdex)'!$D$23:$D$43,B25,'Frendo Dimech D. (Ghawdex)'!$M$23:$M$43)</f>
        <v>0</v>
      </c>
      <c r="G25" s="42"/>
      <c r="H25" s="42"/>
      <c r="I25" s="42"/>
      <c r="J25" s="42"/>
      <c r="K25" s="42"/>
      <c r="L25" s="42"/>
      <c r="M25" s="43">
        <f t="shared" si="0"/>
        <v>0</v>
      </c>
      <c r="N25" s="117">
        <f t="shared" si="1"/>
        <v>0</v>
      </c>
      <c r="O25" s="149">
        <f t="shared" si="3"/>
        <v>0</v>
      </c>
      <c r="P25" s="136">
        <f t="shared" si="2"/>
        <v>0</v>
      </c>
    </row>
    <row r="26" spans="2:16" ht="15.75" customHeight="1" x14ac:dyDescent="0.2">
      <c r="B26" s="130" t="s">
        <v>35</v>
      </c>
      <c r="C26" s="106">
        <f>SUMIF('Grech S. (Ghawdex)'!$D$23:$D$43,B26,'Grech S. (Ghawdex)'!$M$23:$M$43)</f>
        <v>0</v>
      </c>
      <c r="D26" s="107">
        <f>SUMIF('Sultana B. (Għawdex)'!$D$23:$D$43,B26,'Sultana B. (Għawdex)'!$M$23:$M$43)</f>
        <v>0</v>
      </c>
      <c r="E26" s="107">
        <f>SUMIF('Caruana L. (Ghawdex)'!$D$23:$D$43,B26,'Caruana L. (Ghawdex)'!$M$23:$M$43)</f>
        <v>0</v>
      </c>
      <c r="F26" s="107">
        <f>SUMIF('Frendo Dimech D. (Ghawdex)'!$D$23:$D$43,B26,'Frendo Dimech D. (Ghawdex)'!$M$23:$M$43)</f>
        <v>0</v>
      </c>
      <c r="G26" s="42"/>
      <c r="H26" s="42"/>
      <c r="I26" s="42"/>
      <c r="J26" s="42"/>
      <c r="K26" s="42"/>
      <c r="L26" s="42"/>
      <c r="M26" s="43">
        <f t="shared" si="0"/>
        <v>0</v>
      </c>
      <c r="N26" s="117">
        <f t="shared" si="1"/>
        <v>0</v>
      </c>
      <c r="O26" s="149">
        <f t="shared" si="3"/>
        <v>0</v>
      </c>
      <c r="P26" s="136">
        <f t="shared" si="2"/>
        <v>0</v>
      </c>
    </row>
    <row r="27" spans="2:16" ht="15.75" customHeight="1" x14ac:dyDescent="0.2">
      <c r="B27" s="137" t="s">
        <v>36</v>
      </c>
      <c r="C27" s="106">
        <f>SUMIF('Grech S. (Ghawdex)'!$D$23:$D$43,B27,'Grech S. (Ghawdex)'!$M$23:$M$43)</f>
        <v>0</v>
      </c>
      <c r="D27" s="107">
        <f>SUMIF('Sultana B. (Għawdex)'!$D$23:$D$43,B27,'Sultana B. (Għawdex)'!$M$23:$M$43)</f>
        <v>0</v>
      </c>
      <c r="E27" s="107">
        <f>SUMIF('Caruana L. (Ghawdex)'!$D$23:$D$43,B27,'Caruana L. (Ghawdex)'!$M$23:$M$43)</f>
        <v>0</v>
      </c>
      <c r="F27" s="107">
        <f>SUMIF('Frendo Dimech D. (Ghawdex)'!$D$23:$D$43,B27,'Frendo Dimech D. (Ghawdex)'!$M$23:$M$43)</f>
        <v>0</v>
      </c>
      <c r="G27" s="42"/>
      <c r="H27" s="42"/>
      <c r="I27" s="42"/>
      <c r="J27" s="42"/>
      <c r="K27" s="42"/>
      <c r="L27" s="42"/>
      <c r="M27" s="43">
        <f t="shared" si="0"/>
        <v>0</v>
      </c>
      <c r="N27" s="117">
        <f>M27/$M$31</f>
        <v>0</v>
      </c>
      <c r="O27" s="149">
        <f t="shared" si="3"/>
        <v>0</v>
      </c>
      <c r="P27" s="136">
        <f t="shared" si="2"/>
        <v>0</v>
      </c>
    </row>
    <row r="28" spans="2:16" ht="15.75" customHeight="1" x14ac:dyDescent="0.2">
      <c r="B28" s="137" t="s">
        <v>37</v>
      </c>
      <c r="C28" s="106">
        <f>SUMIF('Grech S. (Ghawdex)'!$D$23:$D$43,B28,'Grech S. (Ghawdex)'!$M$23:$M$43)</f>
        <v>0</v>
      </c>
      <c r="D28" s="107">
        <f>SUMIF('Sultana B. (Għawdex)'!$D$23:$D$43,B28,'Sultana B. (Għawdex)'!$M$23:$M$43)</f>
        <v>0</v>
      </c>
      <c r="E28" s="107">
        <f>SUMIF('Caruana L. (Ghawdex)'!$D$23:$D$43,B28,'Caruana L. (Ghawdex)'!$M$23:$M$43)</f>
        <v>0</v>
      </c>
      <c r="F28" s="107">
        <f>SUMIF('Frendo Dimech D. (Ghawdex)'!$D$23:$D$43,B28,'Frendo Dimech D. (Ghawdex)'!$M$23:$M$43)</f>
        <v>0</v>
      </c>
      <c r="G28" s="42"/>
      <c r="H28" s="42"/>
      <c r="I28" s="42"/>
      <c r="J28" s="42"/>
      <c r="K28" s="42"/>
      <c r="L28" s="42"/>
      <c r="M28" s="43">
        <f t="shared" si="0"/>
        <v>0</v>
      </c>
      <c r="N28" s="117">
        <f>M28/$M$31</f>
        <v>0</v>
      </c>
      <c r="O28" s="149">
        <f t="shared" si="3"/>
        <v>0</v>
      </c>
      <c r="P28" s="136">
        <f t="shared" si="2"/>
        <v>0</v>
      </c>
    </row>
    <row r="29" spans="2:16" ht="15.75" customHeight="1" x14ac:dyDescent="0.2">
      <c r="B29" s="137" t="s">
        <v>38</v>
      </c>
      <c r="C29" s="106">
        <f>SUMIF('Grech S. (Ghawdex)'!$D$23:$D$43,B29,'Grech S. (Ghawdex)'!$M$23:$M$43)</f>
        <v>0</v>
      </c>
      <c r="D29" s="107">
        <f>SUMIF('Sultana B. (Għawdex)'!$D$23:$D$43,B29,'Sultana B. (Għawdex)'!$M$23:$M$43)</f>
        <v>0</v>
      </c>
      <c r="E29" s="107">
        <f>SUMIF('Caruana L. (Ghawdex)'!$D$23:$D$43,B29,'Caruana L. (Ghawdex)'!$M$23:$M$43)</f>
        <v>0</v>
      </c>
      <c r="F29" s="107">
        <f>SUMIF('Frendo Dimech D. (Ghawdex)'!$D$23:$D$43,B29,'Frendo Dimech D. (Ghawdex)'!$M$23:$M$43)</f>
        <v>0</v>
      </c>
      <c r="G29" s="42"/>
      <c r="H29" s="42"/>
      <c r="I29" s="42"/>
      <c r="J29" s="42"/>
      <c r="K29" s="42"/>
      <c r="L29" s="42"/>
      <c r="M29" s="43">
        <f t="shared" si="0"/>
        <v>0</v>
      </c>
      <c r="N29" s="117">
        <f>M29/$M$31</f>
        <v>0</v>
      </c>
      <c r="O29" s="149">
        <f t="shared" si="3"/>
        <v>0</v>
      </c>
      <c r="P29" s="136">
        <f t="shared" si="2"/>
        <v>0</v>
      </c>
    </row>
    <row r="30" spans="2:16" ht="15.75" customHeight="1" thickBot="1" x14ac:dyDescent="0.25">
      <c r="B30" s="138" t="s">
        <v>40</v>
      </c>
      <c r="C30" s="139">
        <f>SUMIF('Grech S. (Ghawdex)'!$D$23:$D$43,B30,'Grech S. (Ghawdex)'!$M$23:$M$43)</f>
        <v>0</v>
      </c>
      <c r="D30" s="140">
        <f>SUMIF('Sultana B. (Għawdex)'!$D$23:$D$43,B30,'Sultana B. (Għawdex)'!$M$23:$M$43)</f>
        <v>0</v>
      </c>
      <c r="E30" s="140">
        <f>SUMIF('Caruana L. (Ghawdex)'!$D$23:$D$43,B30,'Caruana L. (Ghawdex)'!$M$23:$M$43)</f>
        <v>0</v>
      </c>
      <c r="F30" s="140">
        <f>SUMIF('Frendo Dimech D. (Ghawdex)'!$D$23:$D$43,B30,'Frendo Dimech D. (Ghawdex)'!$M$23:$M$43)</f>
        <v>0</v>
      </c>
      <c r="G30" s="141"/>
      <c r="H30" s="141"/>
      <c r="I30" s="141"/>
      <c r="J30" s="141"/>
      <c r="K30" s="141"/>
      <c r="L30" s="141"/>
      <c r="M30" s="142">
        <f t="shared" si="0"/>
        <v>0</v>
      </c>
      <c r="N30" s="162">
        <f>M30/$M$31</f>
        <v>0</v>
      </c>
      <c r="O30" s="163">
        <f t="shared" si="3"/>
        <v>0</v>
      </c>
      <c r="P30" s="145">
        <f t="shared" si="2"/>
        <v>0</v>
      </c>
    </row>
    <row r="31" spans="2:16" ht="13.5" customHeight="1" thickBot="1" x14ac:dyDescent="0.25">
      <c r="B31" s="123" t="s">
        <v>79</v>
      </c>
      <c r="C31" s="124">
        <f t="shared" ref="C31:F31" si="4">SUM(C10:C30)</f>
        <v>24</v>
      </c>
      <c r="D31" s="125">
        <f t="shared" si="4"/>
        <v>3</v>
      </c>
      <c r="E31" s="125">
        <f t="shared" si="4"/>
        <v>49</v>
      </c>
      <c r="F31" s="125">
        <f t="shared" si="4"/>
        <v>0</v>
      </c>
      <c r="G31" s="126">
        <f t="shared" ref="G31:L31" si="5">SUM(G10:G26)</f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26">
        <f t="shared" si="5"/>
        <v>0</v>
      </c>
      <c r="M31" s="161">
        <f>SUM(M10:M30)</f>
        <v>76</v>
      </c>
      <c r="N31" s="6"/>
      <c r="O31" s="5"/>
      <c r="P31" s="7"/>
    </row>
    <row r="32" spans="2:16" ht="13.5" customHeight="1" thickBot="1" x14ac:dyDescent="0.25">
      <c r="C32" s="150">
        <f>C31/M31</f>
        <v>0.31578947368421051</v>
      </c>
      <c r="D32" s="151">
        <f>D31/M31</f>
        <v>3.9473684210526314E-2</v>
      </c>
      <c r="E32" s="151">
        <f>E31/M31</f>
        <v>0.64473684210526316</v>
      </c>
      <c r="F32" s="151">
        <f>F31/M31</f>
        <v>0</v>
      </c>
      <c r="G32" s="152">
        <f>G31/M31</f>
        <v>0</v>
      </c>
      <c r="H32" s="152">
        <f>H31/M31</f>
        <v>0</v>
      </c>
      <c r="I32" s="152">
        <f>I31/M31</f>
        <v>0</v>
      </c>
      <c r="J32" s="152">
        <f>J31/M31</f>
        <v>0</v>
      </c>
      <c r="K32" s="152">
        <f>K31/M31</f>
        <v>0</v>
      </c>
      <c r="L32" s="153">
        <f>L31/M31</f>
        <v>0</v>
      </c>
      <c r="M32" s="6"/>
      <c r="N32" s="4"/>
      <c r="O32" s="4"/>
      <c r="P32" s="4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ignoredErrors>
    <ignoredError sqref="O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E9E3-E3CA-4BC8-B8F3-91D26D024AF2}">
  <dimension ref="A2:A8"/>
  <sheetViews>
    <sheetView workbookViewId="0">
      <selection activeCell="A2" sqref="A2"/>
    </sheetView>
  </sheetViews>
  <sheetFormatPr defaultRowHeight="12.75" x14ac:dyDescent="0.2"/>
  <cols>
    <col min="1" max="1" width="22.28515625" bestFit="1" customWidth="1"/>
    <col min="3" max="3" width="15.28515625" bestFit="1" customWidth="1"/>
    <col min="5" max="5" width="25.5703125" bestFit="1" customWidth="1"/>
  </cols>
  <sheetData>
    <row r="2" spans="1:1" x14ac:dyDescent="0.2">
      <c r="A2" s="53" t="s">
        <v>86</v>
      </c>
    </row>
    <row r="4" spans="1:1" x14ac:dyDescent="0.2">
      <c r="A4" s="53" t="s">
        <v>87</v>
      </c>
    </row>
    <row r="5" spans="1:1" x14ac:dyDescent="0.2">
      <c r="A5" s="53" t="s">
        <v>88</v>
      </c>
    </row>
    <row r="6" spans="1:1" x14ac:dyDescent="0.2">
      <c r="A6" s="53" t="s">
        <v>89</v>
      </c>
    </row>
    <row r="7" spans="1:1" x14ac:dyDescent="0.2">
      <c r="A7" s="53" t="s">
        <v>90</v>
      </c>
    </row>
    <row r="8" spans="1:1" x14ac:dyDescent="0.2">
      <c r="A8" s="53" t="s">
        <v>91</v>
      </c>
    </row>
  </sheetData>
  <sortState xmlns:xlrd2="http://schemas.microsoft.com/office/spreadsheetml/2017/richdata2" ref="A4:A8">
    <sortCondition ref="A4:A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Caruana L. (Ghawdex)</vt:lpstr>
      <vt:lpstr>Frendo Dimech D. (Ghawdex)</vt:lpstr>
      <vt:lpstr>Grech S. (Ghawdex)</vt:lpstr>
      <vt:lpstr>Sultana B. (Għawdex)</vt:lpstr>
      <vt:lpstr>Kriminal</vt:lpstr>
      <vt:lpstr>Introdotti(Mag-Gozo)</vt:lpstr>
      <vt:lpstr>Pendenti(Mag-Gozo)</vt:lpstr>
      <vt:lpstr>Decizi(Mag-Gozo)</vt:lpstr>
      <vt:lpstr>Lista Gudikanti</vt:lpstr>
      <vt:lpstr>Kriminal (Appelli Inferjuri)</vt:lpstr>
      <vt:lpstr>blank</vt:lpstr>
      <vt:lpstr>empty 3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Attard Mary Jane at Court Services Agency</cp:lastModifiedBy>
  <cp:revision/>
  <cp:lastPrinted>2023-08-01T08:16:55Z</cp:lastPrinted>
  <dcterms:created xsi:type="dcterms:W3CDTF">2001-09-20T13:22:09Z</dcterms:created>
  <dcterms:modified xsi:type="dcterms:W3CDTF">2023-08-01T08:18:08Z</dcterms:modified>
  <cp:category/>
  <cp:contentStatus/>
</cp:coreProperties>
</file>