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6E3DF126-A409-4813-B476-B17B0A4D609C}" xr6:coauthVersionLast="47" xr6:coauthVersionMax="47" xr10:uidLastSave="{00000000-0000-0000-0000-000000000000}"/>
  <bookViews>
    <workbookView xWindow="-120" yWindow="-120" windowWidth="21840" windowHeight="13020" tabRatio="934" activeTab="2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blank" sheetId="37" state="hidden" r:id="rId10"/>
    <sheet name="empty 3" sheetId="38" state="hidden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8" i="27" l="1"/>
  <c r="W48" i="27" s="1"/>
  <c r="W49" i="27"/>
  <c r="H9" i="28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 s="1"/>
  <c r="S24" i="27"/>
  <c r="W24" i="27" s="1"/>
  <c r="S25" i="27"/>
  <c r="B12" i="7" s="1"/>
  <c r="S26" i="27"/>
  <c r="W26" i="27" s="1"/>
  <c r="S27" i="27"/>
  <c r="W27" i="27" s="1"/>
  <c r="S28" i="27"/>
  <c r="B15" i="7" s="1"/>
  <c r="S29" i="27"/>
  <c r="W29" i="27"/>
  <c r="S30" i="27"/>
  <c r="W30" i="27"/>
  <c r="S31" i="27"/>
  <c r="W31" i="27"/>
  <c r="S32" i="27"/>
  <c r="W32" i="27" s="1"/>
  <c r="S33" i="27"/>
  <c r="W33" i="27" s="1"/>
  <c r="S34" i="27"/>
  <c r="W34" i="27" s="1"/>
  <c r="S35" i="27"/>
  <c r="B22" i="7"/>
  <c r="S36" i="27"/>
  <c r="W36" i="27" s="1"/>
  <c r="S37" i="27"/>
  <c r="W37" i="27"/>
  <c r="S38" i="27"/>
  <c r="W38" i="27" s="1"/>
  <c r="S39" i="27"/>
  <c r="B26" i="7"/>
  <c r="S40" i="27"/>
  <c r="W40" i="27"/>
  <c r="B27" i="7"/>
  <c r="S41" i="27"/>
  <c r="W41" i="27" s="1"/>
  <c r="S42" i="27"/>
  <c r="W42" i="27" s="1"/>
  <c r="S43" i="27"/>
  <c r="W43" i="27" s="1"/>
  <c r="S44" i="27"/>
  <c r="W44" i="27"/>
  <c r="E10" i="3"/>
  <c r="S26" i="28"/>
  <c r="C13" i="7"/>
  <c r="S27" i="28"/>
  <c r="C14" i="7"/>
  <c r="S28" i="28"/>
  <c r="W28" i="28"/>
  <c r="S29" i="28"/>
  <c r="W29" i="28"/>
  <c r="S30" i="28"/>
  <c r="C17" i="7"/>
  <c r="S31" i="28"/>
  <c r="W31" i="28"/>
  <c r="S32" i="28"/>
  <c r="C19" i="7"/>
  <c r="S33" i="28"/>
  <c r="C20" i="7"/>
  <c r="S34" i="28"/>
  <c r="W34" i="28"/>
  <c r="S35" i="28"/>
  <c r="W35" i="28"/>
  <c r="S36" i="28"/>
  <c r="W36" i="28"/>
  <c r="S37" i="28"/>
  <c r="W37" i="28"/>
  <c r="S38" i="28"/>
  <c r="C25" i="7"/>
  <c r="S39" i="28"/>
  <c r="W39" i="28"/>
  <c r="S40" i="28"/>
  <c r="C27" i="7"/>
  <c r="S41" i="28"/>
  <c r="C28" i="7"/>
  <c r="S42" i="28"/>
  <c r="W42" i="28"/>
  <c r="S43" i="28"/>
  <c r="C30" i="7"/>
  <c r="C12" i="3"/>
  <c r="D12" i="3"/>
  <c r="U45" i="36"/>
  <c r="M13" i="43" s="1"/>
  <c r="S43" i="36"/>
  <c r="W43" i="36"/>
  <c r="W42" i="36"/>
  <c r="S41" i="36"/>
  <c r="W41" i="36" s="1"/>
  <c r="S40" i="36"/>
  <c r="D27" i="7" s="1"/>
  <c r="S39" i="36"/>
  <c r="W39" i="36" s="1"/>
  <c r="D26" i="7"/>
  <c r="S38" i="36"/>
  <c r="W38" i="36" s="1"/>
  <c r="S37" i="36"/>
  <c r="W37" i="36" s="1"/>
  <c r="S36" i="36"/>
  <c r="D23" i="7" s="1"/>
  <c r="S35" i="36"/>
  <c r="W35" i="36" s="1"/>
  <c r="S34" i="36"/>
  <c r="W34" i="36" s="1"/>
  <c r="S33" i="36"/>
  <c r="W33" i="36"/>
  <c r="S32" i="36"/>
  <c r="D19" i="7" s="1"/>
  <c r="S31" i="36"/>
  <c r="W31" i="36" s="1"/>
  <c r="S30" i="36"/>
  <c r="W30" i="36" s="1"/>
  <c r="S29" i="36"/>
  <c r="W29" i="36" s="1"/>
  <c r="S28" i="36"/>
  <c r="W28" i="36" s="1"/>
  <c r="S27" i="36"/>
  <c r="W27" i="36" s="1"/>
  <c r="D14" i="7"/>
  <c r="S26" i="36"/>
  <c r="W26" i="36" s="1"/>
  <c r="S25" i="36"/>
  <c r="W25" i="36"/>
  <c r="S24" i="36"/>
  <c r="W24" i="36" s="1"/>
  <c r="S23" i="36"/>
  <c r="W23" i="36"/>
  <c r="S47" i="38"/>
  <c r="W47" i="38"/>
  <c r="U45" i="38"/>
  <c r="Q45" i="38"/>
  <c r="O45" i="38"/>
  <c r="M45" i="38"/>
  <c r="K45" i="38"/>
  <c r="I45" i="38"/>
  <c r="S43" i="38"/>
  <c r="W43" i="38"/>
  <c r="S42" i="38"/>
  <c r="W42" i="38"/>
  <c r="S41" i="38"/>
  <c r="W41" i="38"/>
  <c r="S40" i="38"/>
  <c r="W40" i="38"/>
  <c r="S39" i="38"/>
  <c r="W39" i="38"/>
  <c r="S38" i="38"/>
  <c r="W38" i="38"/>
  <c r="S37" i="38"/>
  <c r="W37" i="38"/>
  <c r="S36" i="38"/>
  <c r="W36" i="38"/>
  <c r="S35" i="38"/>
  <c r="W35" i="38"/>
  <c r="S34" i="38"/>
  <c r="W34" i="38"/>
  <c r="S33" i="38"/>
  <c r="W33" i="38"/>
  <c r="S32" i="38"/>
  <c r="W32" i="38"/>
  <c r="S31" i="38"/>
  <c r="W31" i="38"/>
  <c r="S30" i="38"/>
  <c r="W30" i="38"/>
  <c r="S29" i="38"/>
  <c r="W29" i="38"/>
  <c r="S28" i="38"/>
  <c r="S27" i="38"/>
  <c r="W27" i="38"/>
  <c r="S26" i="38"/>
  <c r="W26" i="38" s="1"/>
  <c r="S25" i="38"/>
  <c r="W25" i="38" s="1"/>
  <c r="S24" i="38"/>
  <c r="S45" i="38" s="1"/>
  <c r="G45" i="38"/>
  <c r="H9" i="38"/>
  <c r="E11" i="3"/>
  <c r="E23" i="3"/>
  <c r="E21" i="3"/>
  <c r="F11" i="3"/>
  <c r="F12" i="3"/>
  <c r="E10" i="5"/>
  <c r="D10" i="5"/>
  <c r="E11" i="5"/>
  <c r="S23" i="27"/>
  <c r="B10" i="7" s="1"/>
  <c r="C10" i="7"/>
  <c r="S23" i="34"/>
  <c r="W23" i="34" s="1"/>
  <c r="S24" i="34"/>
  <c r="E11" i="7" s="1"/>
  <c r="W24" i="34"/>
  <c r="S25" i="34"/>
  <c r="S26" i="34"/>
  <c r="E13" i="7" s="1"/>
  <c r="S27" i="34"/>
  <c r="E14" i="7" s="1"/>
  <c r="S28" i="34"/>
  <c r="W28" i="34" s="1"/>
  <c r="S29" i="34"/>
  <c r="E16" i="7" s="1"/>
  <c r="S30" i="34"/>
  <c r="W30" i="34" s="1"/>
  <c r="E17" i="7"/>
  <c r="S31" i="34"/>
  <c r="E18" i="7" s="1"/>
  <c r="S32" i="34"/>
  <c r="E19" i="7" s="1"/>
  <c r="S33" i="34"/>
  <c r="W33" i="34" s="1"/>
  <c r="S34" i="34"/>
  <c r="W34" i="34"/>
  <c r="S35" i="34"/>
  <c r="E22" i="7"/>
  <c r="S36" i="34"/>
  <c r="W36" i="34" s="1"/>
  <c r="S37" i="34"/>
  <c r="W37" i="34"/>
  <c r="S38" i="34"/>
  <c r="W38" i="34"/>
  <c r="S39" i="34"/>
  <c r="E26" i="7"/>
  <c r="W40" i="28"/>
  <c r="S40" i="34"/>
  <c r="E27" i="7" s="1"/>
  <c r="S41" i="34"/>
  <c r="W41" i="34"/>
  <c r="E28" i="7"/>
  <c r="S42" i="34"/>
  <c r="E29" i="7"/>
  <c r="S43" i="34"/>
  <c r="E30" i="7"/>
  <c r="G45" i="28"/>
  <c r="F16" i="43"/>
  <c r="M45" i="28"/>
  <c r="I16" i="43" s="1"/>
  <c r="G45" i="34"/>
  <c r="F14" i="43"/>
  <c r="G45" i="36"/>
  <c r="F13" i="43"/>
  <c r="Q45" i="36"/>
  <c r="K13" i="43" s="1"/>
  <c r="O45" i="36"/>
  <c r="J13" i="43" s="1"/>
  <c r="M45" i="36"/>
  <c r="I13" i="43" s="1"/>
  <c r="K45" i="36"/>
  <c r="H13" i="43"/>
  <c r="I45" i="36"/>
  <c r="G13" i="43" s="1"/>
  <c r="I45" i="27"/>
  <c r="G15" i="43" s="1"/>
  <c r="I45" i="28"/>
  <c r="G16" i="43" s="1"/>
  <c r="K45" i="27"/>
  <c r="H15" i="43" s="1"/>
  <c r="M45" i="27"/>
  <c r="I15" i="43" s="1"/>
  <c r="O45" i="27"/>
  <c r="J15" i="43" s="1"/>
  <c r="Q45" i="27"/>
  <c r="K15" i="43" s="1"/>
  <c r="U45" i="27"/>
  <c r="M15" i="43" s="1"/>
  <c r="K45" i="28"/>
  <c r="H16" i="43"/>
  <c r="O45" i="28"/>
  <c r="J16" i="43"/>
  <c r="Q45" i="28"/>
  <c r="K16" i="43"/>
  <c r="U45" i="28"/>
  <c r="M16" i="43"/>
  <c r="I45" i="34"/>
  <c r="G14" i="43"/>
  <c r="K45" i="34"/>
  <c r="H14" i="43"/>
  <c r="M45" i="34"/>
  <c r="I14" i="43"/>
  <c r="O45" i="34"/>
  <c r="J14" i="43"/>
  <c r="Q45" i="34"/>
  <c r="K14" i="43"/>
  <c r="U45" i="34"/>
  <c r="M14" i="4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F31" i="3" s="1"/>
  <c r="D29" i="7"/>
  <c r="B20" i="7"/>
  <c r="E30" i="5"/>
  <c r="E29" i="5"/>
  <c r="D29" i="5"/>
  <c r="E28" i="5"/>
  <c r="E27" i="5"/>
  <c r="D27" i="5"/>
  <c r="E26" i="5"/>
  <c r="E25" i="5"/>
  <c r="M25" i="5" s="1"/>
  <c r="O25" i="5" s="1"/>
  <c r="E24" i="5"/>
  <c r="D24" i="5"/>
  <c r="E23" i="5"/>
  <c r="E22" i="5"/>
  <c r="D22" i="5"/>
  <c r="E21" i="5"/>
  <c r="E20" i="5"/>
  <c r="D20" i="5"/>
  <c r="E19" i="5"/>
  <c r="E18" i="5"/>
  <c r="D18" i="5"/>
  <c r="E17" i="5"/>
  <c r="E16" i="5"/>
  <c r="E15" i="5"/>
  <c r="E14" i="5"/>
  <c r="E13" i="5"/>
  <c r="E12" i="5"/>
  <c r="C10" i="5"/>
  <c r="F10" i="5"/>
  <c r="F31" i="5" s="1"/>
  <c r="C11" i="5"/>
  <c r="F11" i="5"/>
  <c r="C12" i="5"/>
  <c r="F12" i="5"/>
  <c r="C13" i="5"/>
  <c r="F13" i="5"/>
  <c r="C14" i="5"/>
  <c r="D14" i="5"/>
  <c r="F14" i="5"/>
  <c r="C15" i="5"/>
  <c r="F15" i="5"/>
  <c r="C16" i="5"/>
  <c r="F16" i="5"/>
  <c r="C17" i="5"/>
  <c r="F17" i="5"/>
  <c r="C18" i="5"/>
  <c r="F18" i="5"/>
  <c r="C19" i="5"/>
  <c r="F19" i="5"/>
  <c r="C20" i="5"/>
  <c r="F20" i="5"/>
  <c r="C21" i="5"/>
  <c r="D21" i="5"/>
  <c r="F21" i="5"/>
  <c r="C22" i="5"/>
  <c r="F22" i="5"/>
  <c r="C23" i="5"/>
  <c r="F23" i="5"/>
  <c r="C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10" i="3"/>
  <c r="C11" i="3"/>
  <c r="D11" i="3"/>
  <c r="E12" i="3"/>
  <c r="E13" i="3"/>
  <c r="C13" i="3"/>
  <c r="D13" i="3"/>
  <c r="E14" i="3"/>
  <c r="C14" i="3"/>
  <c r="D14" i="3"/>
  <c r="E15" i="3"/>
  <c r="C15" i="3"/>
  <c r="E16" i="3"/>
  <c r="C16" i="3"/>
  <c r="E17" i="3"/>
  <c r="D17" i="3"/>
  <c r="C17" i="3"/>
  <c r="E18" i="3"/>
  <c r="D18" i="3"/>
  <c r="C18" i="3"/>
  <c r="E19" i="3"/>
  <c r="C19" i="3"/>
  <c r="D19" i="3"/>
  <c r="E20" i="3"/>
  <c r="D20" i="3"/>
  <c r="C20" i="3"/>
  <c r="C21" i="3"/>
  <c r="D21" i="3"/>
  <c r="E22" i="3"/>
  <c r="D22" i="3"/>
  <c r="C22" i="3"/>
  <c r="C23" i="3"/>
  <c r="D23" i="3"/>
  <c r="E24" i="3"/>
  <c r="C24" i="3"/>
  <c r="D24" i="3"/>
  <c r="E25" i="3"/>
  <c r="C25" i="3"/>
  <c r="D25" i="3"/>
  <c r="E26" i="3"/>
  <c r="C26" i="3"/>
  <c r="E27" i="3"/>
  <c r="D27" i="3"/>
  <c r="C27" i="3"/>
  <c r="E28" i="3"/>
  <c r="C28" i="3"/>
  <c r="D28" i="3"/>
  <c r="E29" i="3"/>
  <c r="C29" i="3"/>
  <c r="D29" i="3"/>
  <c r="E30" i="3"/>
  <c r="C30" i="3"/>
  <c r="D30" i="3"/>
  <c r="S47" i="36"/>
  <c r="W47" i="36"/>
  <c r="K31" i="7"/>
  <c r="J31" i="7"/>
  <c r="I31" i="7"/>
  <c r="H31" i="7"/>
  <c r="G31" i="7"/>
  <c r="F31" i="7"/>
  <c r="D30" i="5"/>
  <c r="D28" i="5"/>
  <c r="D26" i="5"/>
  <c r="D25" i="5"/>
  <c r="D23" i="5"/>
  <c r="D19" i="5"/>
  <c r="D17" i="5"/>
  <c r="D16" i="5"/>
  <c r="D11" i="5"/>
  <c r="D12" i="5"/>
  <c r="D13" i="5"/>
  <c r="D15" i="5"/>
  <c r="L31" i="5"/>
  <c r="K31" i="5"/>
  <c r="J31" i="5"/>
  <c r="I31" i="5"/>
  <c r="H31" i="5"/>
  <c r="G31" i="5"/>
  <c r="D26" i="3"/>
  <c r="D16" i="3"/>
  <c r="D15" i="3"/>
  <c r="D10" i="3"/>
  <c r="I31" i="3"/>
  <c r="H31" i="3"/>
  <c r="G31" i="3"/>
  <c r="S47" i="34"/>
  <c r="W47" i="34"/>
  <c r="S47" i="28"/>
  <c r="W47" i="28"/>
  <c r="S47" i="27"/>
  <c r="W47" i="27"/>
  <c r="D24" i="7"/>
  <c r="C16" i="7"/>
  <c r="W41" i="28"/>
  <c r="S23" i="38"/>
  <c r="D12" i="7"/>
  <c r="D20" i="7"/>
  <c r="W33" i="28"/>
  <c r="C11" i="7"/>
  <c r="W24" i="28"/>
  <c r="E24" i="7"/>
  <c r="W35" i="34"/>
  <c r="C22" i="7"/>
  <c r="W43" i="34"/>
  <c r="B14" i="7"/>
  <c r="D17" i="7"/>
  <c r="W27" i="28"/>
  <c r="W40" i="34"/>
  <c r="B16" i="7"/>
  <c r="W32" i="34"/>
  <c r="W26" i="28"/>
  <c r="B17" i="7"/>
  <c r="C21" i="7"/>
  <c r="W38" i="28"/>
  <c r="W30" i="28"/>
  <c r="W23" i="28"/>
  <c r="C15" i="7"/>
  <c r="W32" i="28"/>
  <c r="W42" i="34"/>
  <c r="B13" i="7"/>
  <c r="B29" i="7"/>
  <c r="G45" i="27"/>
  <c r="F15" i="43" s="1"/>
  <c r="E25" i="7"/>
  <c r="W43" i="28"/>
  <c r="C24" i="7"/>
  <c r="D28" i="7"/>
  <c r="B25" i="7"/>
  <c r="B24" i="7"/>
  <c r="B28" i="7"/>
  <c r="W28" i="38"/>
  <c r="W35" i="27"/>
  <c r="W26" i="34"/>
  <c r="D18" i="7"/>
  <c r="C12" i="7"/>
  <c r="W25" i="27"/>
  <c r="C23" i="7"/>
  <c r="D10" i="7"/>
  <c r="B19" i="7"/>
  <c r="W23" i="38"/>
  <c r="W40" i="36"/>
  <c r="B11" i="7"/>
  <c r="D21" i="7"/>
  <c r="B21" i="7"/>
  <c r="S45" i="28"/>
  <c r="C26" i="7"/>
  <c r="W39" i="34"/>
  <c r="W23" i="27"/>
  <c r="C18" i="7"/>
  <c r="W39" i="27"/>
  <c r="D30" i="7"/>
  <c r="B18" i="7"/>
  <c r="E21" i="7"/>
  <c r="E10" i="7"/>
  <c r="D15" i="7"/>
  <c r="D11" i="7"/>
  <c r="W29" i="34"/>
  <c r="C29" i="7"/>
  <c r="M20" i="43" l="1"/>
  <c r="K20" i="43"/>
  <c r="J28" i="3"/>
  <c r="M18" i="5"/>
  <c r="M26" i="5"/>
  <c r="O26" i="5" s="1"/>
  <c r="E31" i="5"/>
  <c r="D25" i="7"/>
  <c r="L25" i="7" s="1"/>
  <c r="N25" i="7" s="1"/>
  <c r="L13" i="43"/>
  <c r="N13" i="43" s="1"/>
  <c r="E31" i="3"/>
  <c r="J29" i="3"/>
  <c r="L29" i="3" s="1"/>
  <c r="J10" i="3"/>
  <c r="M28" i="5"/>
  <c r="O28" i="5" s="1"/>
  <c r="M15" i="5"/>
  <c r="B23" i="7"/>
  <c r="M20" i="5"/>
  <c r="D31" i="5"/>
  <c r="L16" i="43"/>
  <c r="N16" i="43" s="1"/>
  <c r="M14" i="5"/>
  <c r="M27" i="5"/>
  <c r="O27" i="5" s="1"/>
  <c r="M19" i="5"/>
  <c r="M30" i="5"/>
  <c r="O30" i="5" s="1"/>
  <c r="M13" i="5"/>
  <c r="M29" i="5"/>
  <c r="O29" i="5" s="1"/>
  <c r="M23" i="5"/>
  <c r="O23" i="5" s="1"/>
  <c r="M12" i="5"/>
  <c r="M11" i="5"/>
  <c r="M10" i="5"/>
  <c r="W45" i="28"/>
  <c r="J16" i="3"/>
  <c r="J15" i="3"/>
  <c r="L29" i="7"/>
  <c r="N29" i="7" s="1"/>
  <c r="J22" i="3"/>
  <c r="L14" i="7"/>
  <c r="J26" i="3"/>
  <c r="L26" i="3" s="1"/>
  <c r="J17" i="3"/>
  <c r="J30" i="3"/>
  <c r="L30" i="3" s="1"/>
  <c r="D31" i="3"/>
  <c r="C31" i="7"/>
  <c r="J27" i="3"/>
  <c r="L27" i="3" s="1"/>
  <c r="J23" i="3"/>
  <c r="J18" i="3"/>
  <c r="S45" i="34"/>
  <c r="L10" i="7"/>
  <c r="L26" i="7"/>
  <c r="N26" i="7" s="1"/>
  <c r="L24" i="7"/>
  <c r="N24" i="7" s="1"/>
  <c r="E23" i="7"/>
  <c r="J19" i="3"/>
  <c r="J21" i="3"/>
  <c r="J14" i="3"/>
  <c r="J20" i="3"/>
  <c r="J13" i="3"/>
  <c r="J25" i="3"/>
  <c r="L25" i="3" s="1"/>
  <c r="W28" i="27"/>
  <c r="W45" i="27" s="1"/>
  <c r="L28" i="7"/>
  <c r="N28" i="7" s="1"/>
  <c r="J20" i="43"/>
  <c r="M21" i="5"/>
  <c r="I20" i="43"/>
  <c r="M17" i="5"/>
  <c r="M16" i="5"/>
  <c r="M22" i="5"/>
  <c r="C31" i="5"/>
  <c r="L17" i="7"/>
  <c r="G20" i="43"/>
  <c r="L27" i="7"/>
  <c r="N27" i="7" s="1"/>
  <c r="J24" i="3"/>
  <c r="L24" i="3" s="1"/>
  <c r="C31" i="3"/>
  <c r="L21" i="7"/>
  <c r="L11" i="7"/>
  <c r="L18" i="7"/>
  <c r="L19" i="7"/>
  <c r="L28" i="3"/>
  <c r="H20" i="43"/>
  <c r="L15" i="43"/>
  <c r="N15" i="43" s="1"/>
  <c r="L14" i="43"/>
  <c r="N14" i="43" s="1"/>
  <c r="D13" i="7"/>
  <c r="W31" i="34"/>
  <c r="J12" i="3"/>
  <c r="E20" i="7"/>
  <c r="L20" i="7" s="1"/>
  <c r="W27" i="34"/>
  <c r="W24" i="38"/>
  <c r="W45" i="38" s="1"/>
  <c r="W36" i="36"/>
  <c r="E15" i="7"/>
  <c r="L15" i="7" s="1"/>
  <c r="D22" i="7"/>
  <c r="L22" i="7" s="1"/>
  <c r="J11" i="3"/>
  <c r="L23" i="3"/>
  <c r="D16" i="7"/>
  <c r="L16" i="7" s="1"/>
  <c r="E12" i="7"/>
  <c r="L12" i="7" s="1"/>
  <c r="W32" i="36"/>
  <c r="F20" i="43"/>
  <c r="S45" i="27"/>
  <c r="B30" i="7"/>
  <c r="L30" i="7" s="1"/>
  <c r="M24" i="5"/>
  <c r="S45" i="36"/>
  <c r="W25" i="34"/>
  <c r="W45" i="34" s="1"/>
  <c r="W45" i="36" l="1"/>
  <c r="O15" i="5"/>
  <c r="D31" i="7"/>
  <c r="O12" i="5"/>
  <c r="L23" i="7"/>
  <c r="N23" i="7" s="1"/>
  <c r="O20" i="5"/>
  <c r="L22" i="3"/>
  <c r="L20" i="3"/>
  <c r="L15" i="3"/>
  <c r="O22" i="5"/>
  <c r="L12" i="3"/>
  <c r="J31" i="3"/>
  <c r="K19" i="3" s="1"/>
  <c r="N12" i="7"/>
  <c r="E31" i="7"/>
  <c r="L20" i="43"/>
  <c r="O24" i="5"/>
  <c r="N20" i="43"/>
  <c r="M31" i="5"/>
  <c r="P27" i="5" s="1"/>
  <c r="N30" i="7"/>
  <c r="N20" i="7"/>
  <c r="B31" i="7"/>
  <c r="L13" i="7"/>
  <c r="N22" i="7"/>
  <c r="H32" i="3" l="1"/>
  <c r="K30" i="3"/>
  <c r="K25" i="3"/>
  <c r="M20" i="3"/>
  <c r="K12" i="3"/>
  <c r="M12" i="3"/>
  <c r="M27" i="3"/>
  <c r="I32" i="3"/>
  <c r="D32" i="3"/>
  <c r="G32" i="3"/>
  <c r="K26" i="3"/>
  <c r="P22" i="5"/>
  <c r="K20" i="3"/>
  <c r="K23" i="3"/>
  <c r="K15" i="3"/>
  <c r="M24" i="3"/>
  <c r="K28" i="3"/>
  <c r="F32" i="3"/>
  <c r="K24" i="3"/>
  <c r="K13" i="3"/>
  <c r="K11" i="3"/>
  <c r="M30" i="3"/>
  <c r="M29" i="3"/>
  <c r="K10" i="3"/>
  <c r="K29" i="3"/>
  <c r="C32" i="3"/>
  <c r="K17" i="3"/>
  <c r="M28" i="3"/>
  <c r="K27" i="3"/>
  <c r="K21" i="3"/>
  <c r="M26" i="3"/>
  <c r="M25" i="3"/>
  <c r="K18" i="3"/>
  <c r="E32" i="3"/>
  <c r="K16" i="3"/>
  <c r="M22" i="3"/>
  <c r="K22" i="3"/>
  <c r="M23" i="3"/>
  <c r="K14" i="3"/>
  <c r="M15" i="3"/>
  <c r="P12" i="5"/>
  <c r="P15" i="5"/>
  <c r="P23" i="5"/>
  <c r="P30" i="5"/>
  <c r="P20" i="5"/>
  <c r="N15" i="7"/>
  <c r="L32" i="5"/>
  <c r="D32" i="5"/>
  <c r="K32" i="5"/>
  <c r="I32" i="5"/>
  <c r="H32" i="5"/>
  <c r="G32" i="5"/>
  <c r="N25" i="5"/>
  <c r="N20" i="5"/>
  <c r="P28" i="5"/>
  <c r="N10" i="5"/>
  <c r="N30" i="5"/>
  <c r="N16" i="5"/>
  <c r="N13" i="5"/>
  <c r="E32" i="5"/>
  <c r="N21" i="5"/>
  <c r="N11" i="5"/>
  <c r="N12" i="5"/>
  <c r="N17" i="5"/>
  <c r="N23" i="5"/>
  <c r="P25" i="5"/>
  <c r="C32" i="5"/>
  <c r="N15" i="5"/>
  <c r="N22" i="5"/>
  <c r="N14" i="5"/>
  <c r="N18" i="5"/>
  <c r="P26" i="5"/>
  <c r="J32" i="5"/>
  <c r="N28" i="5"/>
  <c r="N27" i="5"/>
  <c r="N29" i="5"/>
  <c r="N26" i="5"/>
  <c r="F32" i="5"/>
  <c r="N19" i="5"/>
  <c r="L31" i="7"/>
  <c r="O23" i="7" s="1"/>
  <c r="P24" i="5"/>
  <c r="P29" i="5"/>
  <c r="N24" i="5"/>
  <c r="E32" i="7" l="1"/>
  <c r="O22" i="7"/>
  <c r="O15" i="7"/>
  <c r="B32" i="7"/>
  <c r="M13" i="7"/>
  <c r="I32" i="7"/>
  <c r="H32" i="7"/>
  <c r="J32" i="7"/>
  <c r="M18" i="7"/>
  <c r="M14" i="7"/>
  <c r="M27" i="7"/>
  <c r="M29" i="7"/>
  <c r="K32" i="7"/>
  <c r="C32" i="7"/>
  <c r="F32" i="7"/>
  <c r="M21" i="7"/>
  <c r="M25" i="7"/>
  <c r="M10" i="7"/>
  <c r="M11" i="7"/>
  <c r="M17" i="7"/>
  <c r="M26" i="7"/>
  <c r="M24" i="7"/>
  <c r="M28" i="7"/>
  <c r="G32" i="7"/>
  <c r="O12" i="7"/>
  <c r="M30" i="7"/>
  <c r="M16" i="7"/>
  <c r="M23" i="7"/>
  <c r="M15" i="7"/>
  <c r="O24" i="7"/>
  <c r="O27" i="7"/>
  <c r="M20" i="7"/>
  <c r="M12" i="7"/>
  <c r="O29" i="7"/>
  <c r="M19" i="7"/>
  <c r="D32" i="7"/>
  <c r="M22" i="7"/>
  <c r="O28" i="7"/>
  <c r="O25" i="7"/>
  <c r="O26" i="7"/>
  <c r="O20" i="7"/>
  <c r="O30" i="7"/>
</calcChain>
</file>

<file path=xl/sharedStrings.xml><?xml version="1.0" encoding="utf-8"?>
<sst xmlns="http://schemas.openxmlformats.org/spreadsheetml/2006/main" count="363" uniqueCount="99">
  <si>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</si>
  <si>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</si>
  <si>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</si>
  <si>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</si>
  <si>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</si>
  <si>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u Tribunali Għawdex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</si>
  <si>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</si>
  <si>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</si>
  <si>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</si>
  <si>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</si>
  <si>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</si>
  <si>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</si>
  <si>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</si>
  <si>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</si>
  <si>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</si>
  <si>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</si>
  <si>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</si>
  <si>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</si>
  <si>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</si>
  <si>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</si>
  <si>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</si>
  <si>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</si>
  <si>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</si>
  <si>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</si>
  <si>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</si>
  <si>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</si>
  <si>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</si>
  <si>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</si>
  <si>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</si>
  <si>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</si>
  <si>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</si>
  <si>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</si>
  <si>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</si>
  <si>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</si>
  <si>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</si>
  <si>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</si>
  <si>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</si>
  <si>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</si>
  <si>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</si>
  <si>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Income Tax</t>
  </si>
  <si>
    <t>Total</t>
  </si>
  <si>
    <t>Appelli - Kumm. Gustizzja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</si>
  <si>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</si>
  <si>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</si>
  <si>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</si>
  <si>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</si>
  <si>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</si>
  <si>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</si>
  <si>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</si>
  <si>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</si>
  <si>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M'Jane Attard</t>
  </si>
  <si>
    <t>Magistrat Dr. Simone Grech LL.D.</t>
  </si>
  <si>
    <t xml:space="preserve"> </t>
  </si>
  <si>
    <t>Sfida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</si>
  <si>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</si>
  <si>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</si>
  <si>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</si>
  <si>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</si>
  <si>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</si>
  <si>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</si>
  <si>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</si>
  <si>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Niċċertifika din l-informazzjoni bħala korretta.</t>
  </si>
  <si>
    <t>Deputat Reġistratur</t>
  </si>
  <si>
    <t>Qrati Kriminali</t>
  </si>
  <si>
    <t>Rapport ta' Statistika</t>
  </si>
  <si>
    <t>Statistika għal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</si>
  <si>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</si>
  <si>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</si>
  <si>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</si>
  <si>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</si>
  <si>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</si>
  <si>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</si>
  <si>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</si>
  <si>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</si>
  <si>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</si>
  <si>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</si>
  <si>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</si>
  <si>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</si>
  <si>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</si>
  <si>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</si>
  <si>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</si>
  <si>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</si>
  <si>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</si>
  <si>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</si>
  <si>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</si>
  <si>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</si>
  <si>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</si>
  <si>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</si>
  <si>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</si>
  <si>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</si>
  <si>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</si>
  <si>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</si>
  <si>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</si>
  <si>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</si>
  <si>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Direttur Qrati Kriminali</t>
  </si>
  <si>
    <t>Novembru 2023</t>
  </si>
  <si>
    <t>1 ta' Dicembru 2023</t>
  </si>
  <si>
    <t>1 ta' Diċembru 2023</t>
  </si>
  <si>
    <t>11 ta' Dicembru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</si>
</sst>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3" xfId="0" applyFont="1" applyBorder="1"/>
    <xf numFmtId="0" fontId="17" fillId="2" borderId="0" xfId="0" applyFont="1" applyFill="1"/>
    <xf numFmtId="0" fontId="17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/>
    <xf numFmtId="0" fontId="2" fillId="0" borderId="1" xfId="0" applyFont="1" applyBorder="1"/>
    <xf numFmtId="0" fontId="2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" workbookViewId="0">
      <selection activeCell="AC42" sqref="AC42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6" t="s">
        <v>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7" t="s">
        <v>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ht="12" customHeight="1" x14ac:dyDescent="0.2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2:22" ht="4.5" customHeight="1" x14ac:dyDescent="0.2"/>
    <row r="7" spans="2:22" ht="12" hidden="1" customHeight="1" x14ac:dyDescent="0.2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2:22" hidden="1" x14ac:dyDescent="0.2"/>
    <row r="9" spans="2:22" s="52" customFormat="1" ht="15.75" x14ac:dyDescent="0.25">
      <c r="B9" s="8" t="s">
        <v>2</v>
      </c>
      <c r="C9" s="8"/>
      <c r="D9" s="8"/>
      <c r="E9" s="8"/>
      <c r="H9" s="59" t="str">
        <f>Kriminal!H7</f>
        <v>Novembru 2023</v>
      </c>
      <c r="I9" s="64"/>
    </row>
    <row r="10" spans="2:22" ht="3.75" customHeight="1" x14ac:dyDescent="0.2"/>
    <row r="11" spans="2:22" ht="106.7" customHeight="1" x14ac:dyDescent="0.2">
      <c r="B11" s="208" t="s">
        <v>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2:22" ht="6.75" hidden="1" customHeight="1" x14ac:dyDescent="0.2"/>
    <row r="13" spans="2:22" ht="10.5" customHeight="1" x14ac:dyDescent="0.2">
      <c r="B13" s="210" t="s">
        <v>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3"/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0" t="s">
        <v>6</v>
      </c>
      <c r="H18" s="13"/>
      <c r="I18" s="13" t="s">
        <v>7</v>
      </c>
      <c r="J18" s="13"/>
      <c r="K18" s="13" t="s">
        <v>8</v>
      </c>
      <c r="L18" s="187"/>
      <c r="M18" s="13" t="s">
        <v>9</v>
      </c>
      <c r="N18" s="13"/>
      <c r="O18" s="13"/>
      <c r="P18" s="13" t="s">
        <v>10</v>
      </c>
      <c r="Q18" s="13"/>
      <c r="R18" s="13"/>
      <c r="S18" s="60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0" t="s">
        <v>14</v>
      </c>
      <c r="K19" s="17"/>
      <c r="L19" s="188"/>
      <c r="M19" s="17" t="s">
        <v>15</v>
      </c>
      <c r="N19" s="17"/>
      <c r="O19" s="35" t="s">
        <v>16</v>
      </c>
      <c r="P19" s="17"/>
      <c r="Q19" s="35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>
      <c r="M20" s="52"/>
      <c r="N20" s="52"/>
      <c r="O20" s="52"/>
      <c r="P20" s="52"/>
      <c r="Q20" s="52"/>
      <c r="R20" s="52"/>
      <c r="S20" s="52"/>
      <c r="T20" s="52"/>
      <c r="U20" s="52"/>
    </row>
    <row r="21" spans="2:24" ht="3.75" customHeight="1" x14ac:dyDescent="0.2">
      <c r="M21" s="52"/>
      <c r="N21" s="52"/>
      <c r="O21" s="52"/>
      <c r="P21" s="52"/>
      <c r="Q21" s="52"/>
      <c r="R21" s="52"/>
      <c r="S21" s="52"/>
      <c r="T21" s="52"/>
      <c r="U21" s="52"/>
    </row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89"/>
      <c r="N22" s="189"/>
      <c r="O22" s="189"/>
      <c r="P22" s="189"/>
      <c r="Q22" s="189"/>
      <c r="R22" s="189"/>
      <c r="S22" s="189"/>
      <c r="T22" s="189"/>
      <c r="U22" s="189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3">
        <v>2</v>
      </c>
      <c r="H23" s="54"/>
      <c r="I23" s="55"/>
      <c r="J23" s="54"/>
      <c r="K23" s="55"/>
      <c r="L23" s="54"/>
      <c r="M23" s="186"/>
      <c r="N23" s="180"/>
      <c r="O23" s="186"/>
      <c r="P23" s="180"/>
      <c r="Q23" s="186"/>
      <c r="R23" s="180"/>
      <c r="S23" s="181">
        <f>IF(ISNUMBER(G23),G23,0)+IF(ISNUMBER(I23),I23,0)-IF(ISNUMBER(M23),M23,0)+IF(ISNUMBER(O23),O23,0)-IF(ISNUMBER(Q23),Q23,0)+IF(ISNUMBER(K23),K23,0)</f>
        <v>2</v>
      </c>
      <c r="T23" s="180"/>
      <c r="U23" s="186"/>
      <c r="V23" s="54"/>
      <c r="W23" s="56">
        <f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3">
        <v>37</v>
      </c>
      <c r="H24" s="54"/>
      <c r="I24" s="57">
        <v>5</v>
      </c>
      <c r="J24" s="54"/>
      <c r="K24" s="57"/>
      <c r="L24" s="54"/>
      <c r="M24" s="175">
        <v>2</v>
      </c>
      <c r="N24" s="180"/>
      <c r="O24" s="175"/>
      <c r="P24" s="180"/>
      <c r="Q24" s="175"/>
      <c r="R24" s="180"/>
      <c r="S24" s="181">
        <f>IF(ISNUMBER(G24),G24,0)+IF(ISNUMBER(I24),I24,0)-IF(ISNUMBER(M24),M24,0)+IF(ISNUMBER(O24),O24,0)-IF(ISNUMBER(Q24),Q24,0)+IF(ISNUMBER(K24),K24,0)</f>
        <v>40</v>
      </c>
      <c r="T24" s="180"/>
      <c r="U24" s="175"/>
      <c r="V24" s="54"/>
      <c r="W24" s="56">
        <f t="shared" ref="W24:W39" si="0">IF(ISNUMBER(S24),S24,0)-IF(ISNUMBER(U24),U24,0)</f>
        <v>40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3">
        <v>0</v>
      </c>
      <c r="H25" s="54"/>
      <c r="I25" s="57"/>
      <c r="J25" s="54"/>
      <c r="K25" s="57"/>
      <c r="L25" s="54"/>
      <c r="M25" s="57"/>
      <c r="N25" s="54"/>
      <c r="O25" s="68"/>
      <c r="P25" s="54"/>
      <c r="Q25" s="57"/>
      <c r="R25" s="54"/>
      <c r="S25" s="56">
        <f t="shared" ref="S25:S41" si="1">IF(ISNUMBER(G25),G25,0)+IF(ISNUMBER(I25),I25,0)-IF(ISNUMBER(M25),M25,0)+IF(ISNUMBER(O25),O25,0)-IF(ISNUMBER(Q25),Q25,0)+IF(ISNUMBER(K25),K25,0)</f>
        <v>0</v>
      </c>
      <c r="T25" s="54"/>
      <c r="U25" s="57"/>
      <c r="V25" s="54"/>
      <c r="W25" s="56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3">
        <v>0</v>
      </c>
      <c r="H26" s="54"/>
      <c r="I26" s="57"/>
      <c r="J26" s="54"/>
      <c r="K26" s="57"/>
      <c r="L26" s="54"/>
      <c r="M26" s="57"/>
      <c r="N26" s="54"/>
      <c r="O26" s="68"/>
      <c r="P26" s="54"/>
      <c r="Q26" s="57"/>
      <c r="R26" s="54"/>
      <c r="S26" s="56">
        <f>IF(ISNUMBER(G26),G26,0)+IF(ISNUMBER(I26),I26,0)-IF(ISNUMBER(M26),M26,0)+IF(ISNUMBER(O26),O26,0)-IF(ISNUMBER(Q26),Q26,0)+IF(ISNUMBER(K26),K26,0)</f>
        <v>0</v>
      </c>
      <c r="T26" s="54"/>
      <c r="U26" s="57"/>
      <c r="V26" s="54"/>
      <c r="W26" s="56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3">
        <v>0</v>
      </c>
      <c r="H27" s="54"/>
      <c r="I27" s="57"/>
      <c r="J27" s="54"/>
      <c r="K27" s="57"/>
      <c r="L27" s="54"/>
      <c r="M27" s="57"/>
      <c r="N27" s="54"/>
      <c r="O27" s="68"/>
      <c r="P27" s="54"/>
      <c r="Q27" s="57"/>
      <c r="R27" s="54"/>
      <c r="S27" s="56">
        <f t="shared" si="1"/>
        <v>0</v>
      </c>
      <c r="T27" s="54"/>
      <c r="U27" s="57"/>
      <c r="V27" s="54"/>
      <c r="W27" s="56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3">
        <v>11</v>
      </c>
      <c r="H28" s="54"/>
      <c r="I28" s="57"/>
      <c r="J28" s="54"/>
      <c r="K28" s="57"/>
      <c r="L28" s="54"/>
      <c r="M28" s="57"/>
      <c r="N28" s="54"/>
      <c r="O28" s="68"/>
      <c r="P28" s="54"/>
      <c r="Q28" s="57"/>
      <c r="R28" s="54"/>
      <c r="S28" s="56">
        <f t="shared" si="1"/>
        <v>11</v>
      </c>
      <c r="T28" s="54"/>
      <c r="U28" s="57"/>
      <c r="V28" s="54"/>
      <c r="W28" s="56">
        <f t="shared" si="0"/>
        <v>11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3">
        <v>0</v>
      </c>
      <c r="H29" s="54"/>
      <c r="I29" s="57"/>
      <c r="J29" s="54"/>
      <c r="K29" s="57"/>
      <c r="L29" s="54"/>
      <c r="M29" s="57"/>
      <c r="N29" s="54"/>
      <c r="O29" s="68"/>
      <c r="P29" s="54"/>
      <c r="Q29" s="57"/>
      <c r="R29" s="54"/>
      <c r="S29" s="56">
        <f t="shared" si="1"/>
        <v>0</v>
      </c>
      <c r="T29" s="54"/>
      <c r="U29" s="57"/>
      <c r="V29" s="54"/>
      <c r="W29" s="56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3">
        <v>0</v>
      </c>
      <c r="H30" s="54"/>
      <c r="I30" s="57"/>
      <c r="J30" s="54"/>
      <c r="K30" s="57"/>
      <c r="L30" s="54"/>
      <c r="M30" s="57"/>
      <c r="N30" s="54"/>
      <c r="O30" s="68"/>
      <c r="P30" s="54"/>
      <c r="Q30" s="57"/>
      <c r="R30" s="54"/>
      <c r="S30" s="56">
        <f t="shared" si="1"/>
        <v>0</v>
      </c>
      <c r="T30" s="54"/>
      <c r="U30" s="57"/>
      <c r="V30" s="54"/>
      <c r="W30" s="56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3">
        <v>0</v>
      </c>
      <c r="H31" s="54"/>
      <c r="I31" s="57"/>
      <c r="J31" s="54"/>
      <c r="K31" s="57"/>
      <c r="L31" s="54"/>
      <c r="M31" s="57"/>
      <c r="N31" s="54"/>
      <c r="O31" s="68"/>
      <c r="P31" s="54"/>
      <c r="Q31" s="57"/>
      <c r="R31" s="54"/>
      <c r="S31" s="56">
        <f t="shared" si="1"/>
        <v>0</v>
      </c>
      <c r="T31" s="54"/>
      <c r="U31" s="57"/>
      <c r="V31" s="54"/>
      <c r="W31" s="56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3">
        <v>3</v>
      </c>
      <c r="H32" s="54"/>
      <c r="I32" s="175"/>
      <c r="J32" s="54"/>
      <c r="K32" s="57"/>
      <c r="L32" s="54"/>
      <c r="M32" s="57"/>
      <c r="N32" s="54"/>
      <c r="O32" s="68"/>
      <c r="P32" s="54"/>
      <c r="Q32" s="57"/>
      <c r="R32" s="54"/>
      <c r="S32" s="56">
        <f t="shared" si="1"/>
        <v>3</v>
      </c>
      <c r="T32" s="54"/>
      <c r="U32" s="57"/>
      <c r="V32" s="54"/>
      <c r="W32" s="56">
        <f t="shared" si="0"/>
        <v>3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3"/>
      <c r="H33" s="54"/>
      <c r="I33" s="175"/>
      <c r="J33" s="54"/>
      <c r="K33" s="57"/>
      <c r="L33" s="54"/>
      <c r="M33" s="57"/>
      <c r="N33" s="54"/>
      <c r="O33" s="68"/>
      <c r="P33" s="54"/>
      <c r="Q33" s="57"/>
      <c r="R33" s="54"/>
      <c r="S33" s="56">
        <f t="shared" si="1"/>
        <v>0</v>
      </c>
      <c r="T33" s="54"/>
      <c r="U33" s="57"/>
      <c r="V33" s="54"/>
      <c r="W33" s="56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3">
        <v>66</v>
      </c>
      <c r="H34" s="54"/>
      <c r="I34" s="175">
        <v>2</v>
      </c>
      <c r="J34" s="54"/>
      <c r="K34" s="57"/>
      <c r="L34" s="54"/>
      <c r="M34" s="57">
        <v>7</v>
      </c>
      <c r="N34" s="54"/>
      <c r="O34" s="199"/>
      <c r="P34" s="54"/>
      <c r="Q34" s="57"/>
      <c r="R34" s="54"/>
      <c r="S34" s="56">
        <f t="shared" si="1"/>
        <v>61</v>
      </c>
      <c r="T34" s="54"/>
      <c r="U34" s="57"/>
      <c r="V34" s="54"/>
      <c r="W34" s="56">
        <f t="shared" si="0"/>
        <v>61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3"/>
      <c r="H35" s="54"/>
      <c r="I35" s="175"/>
      <c r="J35" s="54"/>
      <c r="K35" s="57"/>
      <c r="L35" s="54"/>
      <c r="M35" s="57"/>
      <c r="N35" s="54"/>
      <c r="O35" s="199"/>
      <c r="P35" s="54"/>
      <c r="Q35" s="57"/>
      <c r="R35" s="54"/>
      <c r="S35" s="56">
        <f t="shared" si="1"/>
        <v>0</v>
      </c>
      <c r="T35" s="54"/>
      <c r="U35" s="57"/>
      <c r="V35" s="54"/>
      <c r="W35" s="56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3">
        <v>241</v>
      </c>
      <c r="H36" s="54"/>
      <c r="I36" s="175">
        <v>46</v>
      </c>
      <c r="J36" s="54"/>
      <c r="K36" s="57"/>
      <c r="L36" s="54"/>
      <c r="M36" s="57">
        <v>68</v>
      </c>
      <c r="N36" s="54"/>
      <c r="O36" s="200"/>
      <c r="P36" s="54"/>
      <c r="Q36" s="57">
        <v>3</v>
      </c>
      <c r="R36" s="54"/>
      <c r="S36" s="56">
        <f t="shared" si="1"/>
        <v>216</v>
      </c>
      <c r="T36" s="54"/>
      <c r="U36" s="57"/>
      <c r="V36" s="54"/>
      <c r="W36" s="56">
        <f>IF(ISNUMBER(S36),S36,0)-IF(ISNUMBER(U36),U36,0)</f>
        <v>216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3">
        <v>1</v>
      </c>
      <c r="H37" s="54"/>
      <c r="I37" s="57"/>
      <c r="J37" s="54"/>
      <c r="K37" s="57"/>
      <c r="L37" s="54"/>
      <c r="M37" s="57">
        <v>0</v>
      </c>
      <c r="N37" s="54"/>
      <c r="O37" s="57"/>
      <c r="P37" s="54"/>
      <c r="Q37" s="57"/>
      <c r="R37" s="54"/>
      <c r="S37" s="56">
        <f>IF(ISNUMBER(G37),G37,0)+IF(ISNUMBER(I37),I37,0)-IF(ISNUMBER(M37),M37,0)+IF(ISNUMBER(O37),O37,0)-IF(ISNUMBER(Q37),Q37,0)+IF(ISNUMBER(K37),K37,0)</f>
        <v>1</v>
      </c>
      <c r="T37" s="54"/>
      <c r="U37" s="57">
        <v>1</v>
      </c>
      <c r="V37" s="54"/>
      <c r="W37" s="56">
        <f t="shared" si="0"/>
        <v>0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3">
        <v>10</v>
      </c>
      <c r="H38" s="54"/>
      <c r="I38" s="57"/>
      <c r="J38" s="54"/>
      <c r="K38" s="57"/>
      <c r="L38" s="54"/>
      <c r="M38" s="57"/>
      <c r="N38" s="54"/>
      <c r="O38" s="57"/>
      <c r="P38" s="54"/>
      <c r="Q38" s="57"/>
      <c r="R38" s="54"/>
      <c r="S38" s="56">
        <f t="shared" si="1"/>
        <v>10</v>
      </c>
      <c r="T38" s="54"/>
      <c r="U38" s="57"/>
      <c r="V38" s="54"/>
      <c r="W38" s="56">
        <f>IF(ISNUMBER(S38),S38,0)-IF(ISNUMBER(U38),U38,0)</f>
        <v>10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3">
        <v>0</v>
      </c>
      <c r="H39" s="54"/>
      <c r="I39" s="57"/>
      <c r="J39" s="54"/>
      <c r="K39" s="57"/>
      <c r="L39" s="54"/>
      <c r="M39" s="57"/>
      <c r="N39" s="54"/>
      <c r="O39" s="57"/>
      <c r="P39" s="54"/>
      <c r="Q39" s="57"/>
      <c r="R39" s="54"/>
      <c r="S39" s="56">
        <f t="shared" si="1"/>
        <v>0</v>
      </c>
      <c r="T39" s="54"/>
      <c r="U39" s="57"/>
      <c r="V39" s="54"/>
      <c r="W39" s="56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3">
        <v>0</v>
      </c>
      <c r="H40" s="54"/>
      <c r="I40" s="57"/>
      <c r="J40" s="54"/>
      <c r="K40" s="57"/>
      <c r="L40" s="54"/>
      <c r="M40" s="57"/>
      <c r="N40" s="54"/>
      <c r="O40" s="57"/>
      <c r="P40" s="54"/>
      <c r="Q40" s="57"/>
      <c r="R40" s="54"/>
      <c r="S40" s="56">
        <f t="shared" si="1"/>
        <v>0</v>
      </c>
      <c r="T40" s="54"/>
      <c r="U40" s="57"/>
      <c r="V40" s="54"/>
      <c r="W40" s="56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3">
        <v>0</v>
      </c>
      <c r="H41" s="54"/>
      <c r="I41" s="57"/>
      <c r="J41" s="54"/>
      <c r="K41" s="57"/>
      <c r="L41" s="54"/>
      <c r="M41" s="57"/>
      <c r="N41" s="54"/>
      <c r="O41" s="57"/>
      <c r="P41" s="54"/>
      <c r="Q41" s="57"/>
      <c r="R41" s="54"/>
      <c r="S41" s="56">
        <f t="shared" si="1"/>
        <v>0</v>
      </c>
      <c r="T41" s="54"/>
      <c r="U41" s="57"/>
      <c r="V41" s="54"/>
      <c r="W41" s="56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3"/>
      <c r="H42" s="54"/>
      <c r="I42" s="57"/>
      <c r="J42" s="54"/>
      <c r="K42" s="57"/>
      <c r="L42" s="54"/>
      <c r="M42" s="57"/>
      <c r="N42" s="54"/>
      <c r="O42" s="57"/>
      <c r="P42" s="54"/>
      <c r="Q42" s="57"/>
      <c r="R42" s="54"/>
      <c r="S42" s="56"/>
      <c r="T42" s="54"/>
      <c r="U42" s="57"/>
      <c r="V42" s="54"/>
      <c r="W42" s="56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39</v>
      </c>
      <c r="E43" s="20"/>
      <c r="G43" s="53"/>
      <c r="H43" s="54"/>
      <c r="I43" s="57"/>
      <c r="J43" s="54"/>
      <c r="K43" s="57"/>
      <c r="L43" s="54"/>
      <c r="M43" s="57"/>
      <c r="N43" s="54"/>
      <c r="O43" s="57"/>
      <c r="P43" s="54"/>
      <c r="Q43" s="57"/>
      <c r="R43" s="54"/>
      <c r="S43" s="56">
        <f>IF(ISNUMBER(G43),G43,0)+IF(ISNUMBER(I43),I43,0)-IF(ISNUMBER(M43),M43,0)+IF(ISNUMBER(O43),O43,0)-IF(ISNUMBER(Q43),Q43,0)+IF(ISNUMBER(K43),K43,0)</f>
        <v>0</v>
      </c>
      <c r="T43" s="54"/>
      <c r="U43" s="57"/>
      <c r="V43" s="54"/>
      <c r="W43" s="56">
        <f>IF(ISNUMBER(S43),S43,0)-IF(ISNUMBER(U43),U43,0)</f>
        <v>0</v>
      </c>
      <c r="X43" s="21"/>
    </row>
    <row r="44" spans="2:24" x14ac:dyDescent="0.2">
      <c r="B44" s="1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21"/>
    </row>
    <row r="45" spans="2:24" ht="13.5" thickBot="1" x14ac:dyDescent="0.25">
      <c r="B45" s="19"/>
      <c r="C45" t="s">
        <v>40</v>
      </c>
      <c r="G45" s="58">
        <f>SUM(G22:G43)</f>
        <v>371</v>
      </c>
      <c r="H45" s="56"/>
      <c r="I45" s="58">
        <f>SUM(I22:I43)</f>
        <v>53</v>
      </c>
      <c r="J45" s="56"/>
      <c r="K45" s="58">
        <f>SUM(K23:K43)</f>
        <v>0</v>
      </c>
      <c r="L45" s="56"/>
      <c r="M45" s="58">
        <f>SUM(M22:M43)</f>
        <v>77</v>
      </c>
      <c r="N45" s="56"/>
      <c r="O45" s="58">
        <f>SUM(O22:O43)</f>
        <v>0</v>
      </c>
      <c r="P45" s="56"/>
      <c r="Q45" s="58">
        <f>SUM(Q22:Q43)</f>
        <v>3</v>
      </c>
      <c r="R45" s="56"/>
      <c r="S45" s="58">
        <f>SUM(S22:S43)</f>
        <v>344</v>
      </c>
      <c r="T45" s="56"/>
      <c r="U45" s="58">
        <f>SUM(U22:U43)</f>
        <v>1</v>
      </c>
      <c r="V45" s="56"/>
      <c r="W45" s="58">
        <f>SUM(W22:W43)</f>
        <v>343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76"/>
      <c r="D48" s="16"/>
      <c r="E48" s="16"/>
      <c r="F48" s="16"/>
      <c r="G48" s="16"/>
      <c r="H48" s="16"/>
      <c r="I48" s="177"/>
      <c r="J48" s="16"/>
      <c r="K48" s="16"/>
      <c r="L48" s="16"/>
      <c r="M48" s="16"/>
      <c r="N48" s="16"/>
      <c r="O48" s="16"/>
      <c r="P48" s="16"/>
      <c r="Q48" s="16"/>
      <c r="R48" s="16"/>
      <c r="S48" s="177"/>
      <c r="T48" s="16"/>
      <c r="U48" s="16"/>
      <c r="V48" s="16"/>
      <c r="W48" s="177"/>
      <c r="X48" s="22"/>
    </row>
    <row r="49" spans="2:23" x14ac:dyDescent="0.2">
      <c r="C49" s="52" t="s">
        <v>41</v>
      </c>
      <c r="G49" s="10">
        <v>9</v>
      </c>
      <c r="I49" s="10">
        <v>1</v>
      </c>
      <c r="M49" s="204">
        <v>2</v>
      </c>
      <c r="S49">
        <v>8</v>
      </c>
      <c r="W49" s="10">
        <v>8</v>
      </c>
    </row>
    <row r="50" spans="2:23" x14ac:dyDescent="0.2">
      <c r="C50" t="s">
        <v>42</v>
      </c>
    </row>
    <row r="51" spans="2:23" x14ac:dyDescent="0.2">
      <c r="N51" s="23" t="s">
        <v>43</v>
      </c>
      <c r="Q51" s="24"/>
    </row>
    <row r="52" spans="2:23" x14ac:dyDescent="0.2">
      <c r="B52" s="63"/>
      <c r="C52" s="202" t="s">
        <v>98</v>
      </c>
      <c r="D52" s="201"/>
      <c r="E52" s="201"/>
      <c r="F52" s="63"/>
      <c r="Q52" s="1"/>
      <c r="R52" s="1"/>
      <c r="S52" s="1"/>
      <c r="T52" s="1"/>
      <c r="U52" s="1"/>
      <c r="V52" s="1"/>
      <c r="W52" s="1"/>
    </row>
    <row r="53" spans="2:23" x14ac:dyDescent="0.2">
      <c r="C53" s="205" t="s">
        <v>44</v>
      </c>
      <c r="D53" s="205"/>
      <c r="E53" s="205"/>
      <c r="N53" s="23" t="s">
        <v>45</v>
      </c>
      <c r="Q53" s="24"/>
      <c r="T53" s="36"/>
    </row>
    <row r="54" spans="2:23" x14ac:dyDescent="0.2">
      <c r="T54" s="10" t="s">
        <v>46</v>
      </c>
    </row>
    <row r="55" spans="2:23" x14ac:dyDescent="0.2">
      <c r="Q55" s="25"/>
      <c r="R55" s="26"/>
      <c r="S55" s="26"/>
      <c r="T55" s="26"/>
      <c r="U55" s="26"/>
      <c r="V55" s="26"/>
      <c r="W55" s="27"/>
    </row>
    <row r="56" spans="2:23" x14ac:dyDescent="0.2">
      <c r="N56" s="23" t="s">
        <v>47</v>
      </c>
      <c r="Q56" s="28"/>
      <c r="W56" s="29"/>
    </row>
    <row r="57" spans="2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ht="12" customHeight="1" x14ac:dyDescent="0.2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2:22" ht="4.5" customHeight="1" x14ac:dyDescent="0.2"/>
    <row r="7" spans="2:22" ht="12" hidden="1" customHeight="1" x14ac:dyDescent="0.2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0"/>
      <c r="L19" s="16"/>
      <c r="M19" s="17"/>
      <c r="N19" s="17"/>
      <c r="O19" s="35"/>
      <c r="P19" s="17"/>
      <c r="Q19" s="35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1"/>
      <c r="I23" s="33"/>
      <c r="K23" s="33"/>
      <c r="M23" s="33"/>
      <c r="O23" s="33"/>
      <c r="Q23" s="33"/>
      <c r="S23" s="37"/>
      <c r="U23" s="33"/>
      <c r="W23" s="37"/>
      <c r="X23" s="21"/>
    </row>
    <row r="24" spans="2:24" ht="15.75" customHeight="1" x14ac:dyDescent="0.2">
      <c r="B24" s="19"/>
      <c r="C24" s="20"/>
      <c r="D24" s="20"/>
      <c r="E24" s="20"/>
      <c r="G24" s="51"/>
      <c r="I24" s="34"/>
      <c r="K24" s="34"/>
      <c r="M24" s="34"/>
      <c r="O24" s="34"/>
      <c r="Q24" s="34"/>
      <c r="S24" s="37"/>
      <c r="U24" s="34"/>
      <c r="W24" s="37"/>
      <c r="X24" s="21"/>
    </row>
    <row r="25" spans="2:24" ht="15.75" customHeight="1" x14ac:dyDescent="0.2">
      <c r="B25" s="19"/>
      <c r="C25" s="20"/>
      <c r="D25" s="20"/>
      <c r="E25" s="20"/>
      <c r="G25" s="51"/>
      <c r="I25" s="34"/>
      <c r="K25" s="34"/>
      <c r="M25" s="34"/>
      <c r="O25" s="34"/>
      <c r="Q25" s="34"/>
      <c r="S25" s="37"/>
      <c r="U25" s="34"/>
      <c r="W25" s="37"/>
      <c r="X25" s="21"/>
    </row>
    <row r="26" spans="2:24" ht="15.75" customHeight="1" x14ac:dyDescent="0.2">
      <c r="B26" s="19"/>
      <c r="C26" s="20"/>
      <c r="D26" s="20"/>
      <c r="E26" s="20"/>
      <c r="G26" s="51"/>
      <c r="I26" s="34"/>
      <c r="K26" s="34"/>
      <c r="M26" s="34"/>
      <c r="O26" s="34"/>
      <c r="Q26" s="34"/>
      <c r="S26" s="37"/>
      <c r="U26" s="34"/>
      <c r="W26" s="37"/>
      <c r="X26" s="21"/>
    </row>
    <row r="27" spans="2:24" ht="15.75" customHeight="1" x14ac:dyDescent="0.2">
      <c r="B27" s="19"/>
      <c r="C27" s="20"/>
      <c r="D27" s="20"/>
      <c r="E27" s="20"/>
      <c r="G27" s="51"/>
      <c r="I27" s="34"/>
      <c r="K27" s="34"/>
      <c r="M27" s="34"/>
      <c r="O27" s="34"/>
      <c r="Q27" s="34"/>
      <c r="S27" s="37"/>
      <c r="U27" s="34"/>
      <c r="W27" s="37"/>
      <c r="X27" s="21"/>
    </row>
    <row r="28" spans="2:24" ht="15.75" customHeight="1" x14ac:dyDescent="0.2">
      <c r="B28" s="19"/>
      <c r="C28" s="20"/>
      <c r="D28" s="20"/>
      <c r="E28" s="20"/>
      <c r="G28" s="51"/>
      <c r="I28" s="34"/>
      <c r="K28" s="34"/>
      <c r="M28" s="34"/>
      <c r="O28" s="34"/>
      <c r="Q28" s="34"/>
      <c r="S28" s="37"/>
      <c r="U28" s="34"/>
      <c r="W28" s="37"/>
      <c r="X28" s="21"/>
    </row>
    <row r="29" spans="2:24" ht="15.75" customHeight="1" x14ac:dyDescent="0.2">
      <c r="B29" s="19"/>
      <c r="C29" s="20"/>
      <c r="D29" s="20"/>
      <c r="E29" s="20"/>
      <c r="G29" s="51"/>
      <c r="I29" s="34"/>
      <c r="K29" s="34"/>
      <c r="M29" s="34"/>
      <c r="O29" s="34"/>
      <c r="Q29" s="34"/>
      <c r="S29" s="37"/>
      <c r="U29" s="34"/>
      <c r="W29" s="37"/>
      <c r="X29" s="21"/>
    </row>
    <row r="30" spans="2:24" ht="15.75" customHeight="1" x14ac:dyDescent="0.2">
      <c r="B30" s="19"/>
      <c r="C30" s="20"/>
      <c r="D30" s="20"/>
      <c r="E30" s="20"/>
      <c r="G30" s="51"/>
      <c r="I30" s="34"/>
      <c r="K30" s="34"/>
      <c r="M30" s="34"/>
      <c r="O30" s="34"/>
      <c r="Q30" s="34"/>
      <c r="S30" s="37"/>
      <c r="U30" s="34"/>
      <c r="W30" s="37"/>
      <c r="X30" s="21"/>
    </row>
    <row r="31" spans="2:24" ht="15.75" customHeight="1" x14ac:dyDescent="0.2">
      <c r="B31" s="19"/>
      <c r="C31" s="20"/>
      <c r="D31" s="20"/>
      <c r="E31" s="20"/>
      <c r="G31" s="51"/>
      <c r="I31" s="34"/>
      <c r="K31" s="34"/>
      <c r="M31" s="34"/>
      <c r="O31" s="34"/>
      <c r="Q31" s="34"/>
      <c r="S31" s="37"/>
      <c r="U31" s="34"/>
      <c r="W31" s="37"/>
      <c r="X31" s="21"/>
    </row>
    <row r="32" spans="2:24" ht="15.75" customHeight="1" x14ac:dyDescent="0.2">
      <c r="B32" s="19"/>
      <c r="C32" s="20"/>
      <c r="D32" s="20"/>
      <c r="E32" s="20"/>
      <c r="G32" s="51"/>
      <c r="I32" s="34"/>
      <c r="K32" s="34"/>
      <c r="M32" s="34"/>
      <c r="O32" s="34"/>
      <c r="Q32" s="34"/>
      <c r="S32" s="37"/>
      <c r="U32" s="34"/>
      <c r="W32" s="37"/>
      <c r="X32" s="21"/>
    </row>
    <row r="33" spans="2:24" ht="15.75" customHeight="1" x14ac:dyDescent="0.2">
      <c r="B33" s="19"/>
      <c r="C33" s="20"/>
      <c r="D33" s="20"/>
      <c r="E33" s="20"/>
      <c r="G33" s="51"/>
      <c r="I33" s="34"/>
      <c r="K33" s="34"/>
      <c r="M33" s="34"/>
      <c r="O33" s="34"/>
      <c r="Q33" s="34"/>
      <c r="S33" s="37"/>
      <c r="U33" s="34"/>
      <c r="W33" s="37"/>
      <c r="X33" s="21"/>
    </row>
    <row r="34" spans="2:24" ht="15.75" customHeight="1" x14ac:dyDescent="0.2">
      <c r="B34" s="19"/>
      <c r="C34" s="20"/>
      <c r="D34" s="20"/>
      <c r="E34" s="20"/>
      <c r="G34" s="51"/>
      <c r="I34" s="34"/>
      <c r="K34" s="34"/>
      <c r="M34" s="34"/>
      <c r="O34" s="34"/>
      <c r="Q34" s="34"/>
      <c r="S34" s="37"/>
      <c r="U34" s="34"/>
      <c r="W34" s="37"/>
      <c r="X34" s="21"/>
    </row>
    <row r="35" spans="2:24" ht="15.75" customHeight="1" x14ac:dyDescent="0.2">
      <c r="B35" s="19"/>
      <c r="C35" s="20"/>
      <c r="D35" s="20"/>
      <c r="E35" s="20"/>
      <c r="G35" s="51"/>
      <c r="I35" s="34"/>
      <c r="K35" s="34"/>
      <c r="M35" s="34"/>
      <c r="O35" s="34"/>
      <c r="Q35" s="34"/>
      <c r="S35" s="37"/>
      <c r="U35" s="34"/>
      <c r="W35" s="37"/>
      <c r="X35" s="21"/>
    </row>
    <row r="36" spans="2:24" ht="15.75" customHeight="1" x14ac:dyDescent="0.2">
      <c r="B36" s="19"/>
      <c r="C36" s="20"/>
      <c r="D36" s="20"/>
      <c r="E36" s="20"/>
      <c r="G36" s="51"/>
      <c r="I36" s="34"/>
      <c r="K36" s="34"/>
      <c r="M36" s="34"/>
      <c r="O36" s="34"/>
      <c r="Q36" s="34"/>
      <c r="S36" s="37"/>
      <c r="U36" s="34"/>
      <c r="W36" s="37"/>
      <c r="X36" s="21"/>
    </row>
    <row r="37" spans="2:24" ht="15.75" customHeight="1" x14ac:dyDescent="0.2">
      <c r="B37" s="19"/>
      <c r="C37" s="20"/>
      <c r="D37" s="20"/>
      <c r="E37" s="20"/>
      <c r="G37" s="51"/>
      <c r="I37" s="34"/>
      <c r="K37" s="34"/>
      <c r="M37" s="34"/>
      <c r="O37" s="34"/>
      <c r="Q37" s="34"/>
      <c r="S37" s="37"/>
      <c r="U37" s="34"/>
      <c r="W37" s="37"/>
      <c r="X37" s="21"/>
    </row>
    <row r="38" spans="2:24" ht="15.75" customHeight="1" x14ac:dyDescent="0.2">
      <c r="B38" s="19"/>
      <c r="C38" s="20"/>
      <c r="D38" s="20"/>
      <c r="E38" s="20"/>
      <c r="G38" s="51"/>
      <c r="I38" s="34"/>
      <c r="K38" s="34"/>
      <c r="M38" s="34"/>
      <c r="O38" s="34"/>
      <c r="Q38" s="34"/>
      <c r="S38" s="37"/>
      <c r="U38" s="34"/>
      <c r="W38" s="37"/>
      <c r="X38" s="21"/>
    </row>
    <row r="39" spans="2:24" ht="15.75" customHeight="1" x14ac:dyDescent="0.2">
      <c r="B39" s="19"/>
      <c r="C39" s="20"/>
      <c r="D39" s="20"/>
      <c r="E39" s="20"/>
      <c r="G39" s="51"/>
      <c r="I39" s="34"/>
      <c r="K39" s="34"/>
      <c r="M39" s="34"/>
      <c r="O39" s="34"/>
      <c r="Q39" s="34"/>
      <c r="S39" s="37"/>
      <c r="U39" s="34"/>
      <c r="W39" s="37"/>
      <c r="X39" s="21"/>
    </row>
    <row r="40" spans="2:24" ht="15.75" customHeight="1" x14ac:dyDescent="0.2">
      <c r="B40" s="19"/>
      <c r="C40" s="20"/>
      <c r="D40" s="20"/>
      <c r="E40" s="20"/>
      <c r="G40" s="51"/>
      <c r="I40" s="34"/>
      <c r="K40" s="34"/>
      <c r="M40" s="34"/>
      <c r="O40" s="34"/>
      <c r="Q40" s="34"/>
      <c r="S40" s="37"/>
      <c r="U40" s="34"/>
      <c r="W40" s="37"/>
      <c r="X40" s="21"/>
    </row>
    <row r="41" spans="2:24" ht="15.75" customHeight="1" x14ac:dyDescent="0.2">
      <c r="B41" s="19"/>
      <c r="C41" s="20"/>
      <c r="D41" s="20"/>
      <c r="E41" s="20"/>
      <c r="G41" s="51"/>
      <c r="I41" s="34"/>
      <c r="K41" s="34"/>
      <c r="M41" s="34"/>
      <c r="O41" s="34"/>
      <c r="Q41" s="34"/>
      <c r="S41" s="37"/>
      <c r="U41" s="34"/>
      <c r="W41" s="37"/>
      <c r="X41" s="21"/>
    </row>
    <row r="42" spans="2:24" ht="15.75" customHeight="1" x14ac:dyDescent="0.2">
      <c r="B42" s="19"/>
      <c r="C42" s="20"/>
      <c r="D42" s="20"/>
      <c r="E42" s="20"/>
      <c r="G42" s="51"/>
      <c r="I42" s="34"/>
      <c r="K42" s="34"/>
      <c r="M42" s="34"/>
      <c r="O42" s="34"/>
      <c r="Q42" s="34"/>
      <c r="S42" s="37"/>
      <c r="U42" s="34"/>
      <c r="W42" s="37"/>
      <c r="X42" s="21"/>
    </row>
    <row r="43" spans="2:24" ht="15.75" customHeight="1" x14ac:dyDescent="0.2">
      <c r="B43" s="19"/>
      <c r="C43" s="20"/>
      <c r="D43" s="20"/>
      <c r="E43" s="20"/>
      <c r="G43" s="51"/>
      <c r="I43" s="34"/>
      <c r="K43" s="34"/>
      <c r="M43" s="34"/>
      <c r="O43" s="34"/>
      <c r="Q43" s="34"/>
      <c r="S43" s="37"/>
      <c r="U43" s="34"/>
      <c r="W43" s="37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5"/>
      <c r="D53" s="205"/>
      <c r="E53" s="205"/>
      <c r="N53" s="23"/>
      <c r="Q53" s="24"/>
      <c r="T53" s="36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206" t="s">
        <v>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ht="12" customHeight="1" x14ac:dyDescent="0.2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2:22" ht="4.5" customHeight="1" x14ac:dyDescent="0.2"/>
    <row r="7" spans="2:22" ht="12" hidden="1" customHeight="1" x14ac:dyDescent="0.2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208" t="s">
        <v>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2:22" ht="6.75" hidden="1" customHeight="1" x14ac:dyDescent="0.2"/>
    <row r="13" spans="2:22" ht="10.5" customHeight="1" x14ac:dyDescent="0.2">
      <c r="B13" s="210" t="s">
        <v>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94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0" t="s">
        <v>14</v>
      </c>
      <c r="K19" s="17"/>
      <c r="L19" s="17"/>
      <c r="M19" s="17" t="s">
        <v>15</v>
      </c>
      <c r="N19" s="17"/>
      <c r="O19" s="35" t="s">
        <v>16</v>
      </c>
      <c r="P19" s="17"/>
      <c r="Q19" s="35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1"/>
      <c r="I23" s="33"/>
      <c r="K23" s="33"/>
      <c r="M23" s="33"/>
      <c r="O23" s="33"/>
      <c r="Q23" s="33"/>
      <c r="S23" s="37">
        <f>IF(ISNUMBER(G23),G23,0)+IF(ISNUMBER(I23),I23,0)-IF(ISNUMBER(M23),M23,0)+IF(ISNUMBER(O23),O23,0)-IF(ISNUMBER(Q23),Q23,0)+IF(ISNUMBER(K23),K23,0)</f>
        <v>0</v>
      </c>
      <c r="U23" s="33"/>
      <c r="W23" s="37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1"/>
      <c r="I24" s="34"/>
      <c r="K24" s="34"/>
      <c r="M24" s="34"/>
      <c r="O24" s="34"/>
      <c r="Q24" s="34"/>
      <c r="S24" s="37">
        <f>IF(ISNUMBER(G24),G24,0)+IF(ISNUMBER(I24),I24,0)-IF(ISNUMBER(M24),M24,0)+IF(ISNUMBER(O24),O24,0)-IF(ISNUMBER(Q24),Q24,0)+IF(ISNUMBER(K24),K24,0)</f>
        <v>0</v>
      </c>
      <c r="U24" s="34"/>
      <c r="W24" s="37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1"/>
      <c r="I25" s="34"/>
      <c r="K25" s="34"/>
      <c r="M25" s="34"/>
      <c r="O25" s="34"/>
      <c r="Q25" s="34"/>
      <c r="S25" s="37">
        <f t="shared" ref="S25:S41" si="1">IF(ISNUMBER(G25),G25,0)+IF(ISNUMBER(I25),I25,0)-IF(ISNUMBER(M25),M25,0)+IF(ISNUMBER(O25),O25,0)-IF(ISNUMBER(Q25),Q25,0)+IF(ISNUMBER(K25),K25,0)</f>
        <v>0</v>
      </c>
      <c r="U25" s="34"/>
      <c r="W25" s="3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1"/>
      <c r="I26" s="34"/>
      <c r="K26" s="34"/>
      <c r="M26" s="34"/>
      <c r="O26" s="34"/>
      <c r="Q26" s="34"/>
      <c r="S26" s="37">
        <f>IF(ISNUMBER(G26),G26,0)+IF(ISNUMBER(I26),I26,0)-IF(ISNUMBER(M26),M26,0)+IF(ISNUMBER(O26),O26,0)-IF(ISNUMBER(Q26),Q26,0)+IF(ISNUMBER(K26),K26,0)</f>
        <v>0</v>
      </c>
      <c r="U26" s="34"/>
      <c r="W26" s="3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1"/>
      <c r="I27" s="34"/>
      <c r="K27" s="34"/>
      <c r="M27" s="34"/>
      <c r="O27" s="34"/>
      <c r="Q27" s="34"/>
      <c r="S27" s="37">
        <f t="shared" si="1"/>
        <v>0</v>
      </c>
      <c r="U27" s="34"/>
      <c r="W27" s="3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1"/>
      <c r="I28" s="34"/>
      <c r="K28" s="34"/>
      <c r="M28" s="34"/>
      <c r="O28" s="34"/>
      <c r="Q28" s="34"/>
      <c r="S28" s="37">
        <f t="shared" si="1"/>
        <v>0</v>
      </c>
      <c r="U28" s="34"/>
      <c r="W28" s="37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1"/>
      <c r="I29" s="34"/>
      <c r="K29" s="34"/>
      <c r="M29" s="34"/>
      <c r="O29" s="34"/>
      <c r="Q29" s="34"/>
      <c r="S29" s="37">
        <f t="shared" si="1"/>
        <v>0</v>
      </c>
      <c r="U29" s="34"/>
      <c r="W29" s="3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1"/>
      <c r="I30" s="34"/>
      <c r="K30" s="34"/>
      <c r="M30" s="34"/>
      <c r="O30" s="34"/>
      <c r="Q30" s="34"/>
      <c r="S30" s="37">
        <f t="shared" si="1"/>
        <v>0</v>
      </c>
      <c r="U30" s="34"/>
      <c r="W30" s="3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1"/>
      <c r="I31" s="34"/>
      <c r="K31" s="34"/>
      <c r="M31" s="34"/>
      <c r="O31" s="34"/>
      <c r="Q31" s="34"/>
      <c r="S31" s="37">
        <f t="shared" si="1"/>
        <v>0</v>
      </c>
      <c r="U31" s="34"/>
      <c r="W31" s="3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1"/>
      <c r="I32" s="34"/>
      <c r="K32" s="34"/>
      <c r="M32" s="34"/>
      <c r="O32" s="34"/>
      <c r="Q32" s="34"/>
      <c r="S32" s="37">
        <f t="shared" si="1"/>
        <v>0</v>
      </c>
      <c r="U32" s="34"/>
      <c r="W32" s="37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1"/>
      <c r="I33" s="34"/>
      <c r="K33" s="34"/>
      <c r="M33" s="34"/>
      <c r="O33" s="34"/>
      <c r="Q33" s="34"/>
      <c r="S33" s="37">
        <f t="shared" si="1"/>
        <v>0</v>
      </c>
      <c r="U33" s="34"/>
      <c r="W33" s="3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1"/>
      <c r="I34" s="34"/>
      <c r="K34" s="34"/>
      <c r="M34" s="34"/>
      <c r="O34" s="34"/>
      <c r="Q34" s="34"/>
      <c r="S34" s="37">
        <f t="shared" si="1"/>
        <v>0</v>
      </c>
      <c r="U34" s="34"/>
      <c r="W34" s="37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1"/>
      <c r="I35" s="34"/>
      <c r="K35" s="34"/>
      <c r="M35" s="34"/>
      <c r="O35" s="34"/>
      <c r="Q35" s="34"/>
      <c r="S35" s="37">
        <f t="shared" si="1"/>
        <v>0</v>
      </c>
      <c r="U35" s="34"/>
      <c r="W35" s="3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1"/>
      <c r="I36" s="34"/>
      <c r="K36" s="34"/>
      <c r="M36" s="34"/>
      <c r="O36" s="34"/>
      <c r="Q36" s="34"/>
      <c r="S36" s="37">
        <f t="shared" si="1"/>
        <v>0</v>
      </c>
      <c r="U36" s="34"/>
      <c r="W36" s="37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1"/>
      <c r="I37" s="34"/>
      <c r="K37" s="34"/>
      <c r="M37" s="34"/>
      <c r="O37" s="34"/>
      <c r="Q37" s="34"/>
      <c r="S37" s="37">
        <f>IF(ISNUMBER(G37),G37,0)+IF(ISNUMBER(I37),I37,0)-IF(ISNUMBER(M37),M37,0)+IF(ISNUMBER(O37),O37,0)-IF(ISNUMBER(Q37),Q37,0)+IF(ISNUMBER(K37),K37,0)</f>
        <v>0</v>
      </c>
      <c r="U37" s="34"/>
      <c r="W37" s="37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1"/>
      <c r="I38" s="34"/>
      <c r="K38" s="34"/>
      <c r="M38" s="34"/>
      <c r="O38" s="34"/>
      <c r="Q38" s="34"/>
      <c r="S38" s="37">
        <f t="shared" si="1"/>
        <v>0</v>
      </c>
      <c r="U38" s="34"/>
      <c r="W38" s="3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1"/>
      <c r="I39" s="34"/>
      <c r="K39" s="34"/>
      <c r="M39" s="34"/>
      <c r="O39" s="34"/>
      <c r="Q39" s="34"/>
      <c r="S39" s="37">
        <f t="shared" si="1"/>
        <v>0</v>
      </c>
      <c r="U39" s="34"/>
      <c r="W39" s="3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1"/>
      <c r="I40" s="34"/>
      <c r="K40" s="34"/>
      <c r="M40" s="34"/>
      <c r="O40" s="34"/>
      <c r="Q40" s="34"/>
      <c r="S40" s="37">
        <f t="shared" si="1"/>
        <v>0</v>
      </c>
      <c r="U40" s="34"/>
      <c r="W40" s="3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1"/>
      <c r="I41" s="34"/>
      <c r="K41" s="34"/>
      <c r="M41" s="34"/>
      <c r="O41" s="34"/>
      <c r="Q41" s="34"/>
      <c r="S41" s="37">
        <f t="shared" si="1"/>
        <v>0</v>
      </c>
      <c r="U41" s="34"/>
      <c r="W41" s="3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1"/>
      <c r="I42" s="34"/>
      <c r="K42" s="34"/>
      <c r="M42" s="34"/>
      <c r="O42" s="34"/>
      <c r="Q42" s="34"/>
      <c r="S42" s="37">
        <f>IF(ISNUMBER(G42),G42,0)+IF(ISNUMBER(I42),I42,0)-IF(ISNUMBER(M42),M42,0)+IF(ISNUMBER(O42),O42,0)-IF(ISNUMBER(Q42),Q42,0)+IF(ISNUMBER(K42),K42,0)</f>
        <v>0</v>
      </c>
      <c r="U42" s="34"/>
      <c r="W42" s="3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39</v>
      </c>
      <c r="E43" s="20"/>
      <c r="G43" s="51"/>
      <c r="I43" s="34"/>
      <c r="K43" s="34"/>
      <c r="M43" s="34"/>
      <c r="O43" s="34"/>
      <c r="Q43" s="34"/>
      <c r="S43" s="37">
        <f>IF(ISNUMBER(G43),G43,0)+IF(ISNUMBER(I43),I43,0)-IF(ISNUMBER(M43),M43,0)+IF(ISNUMBER(O43),O43,0)-IF(ISNUMBER(Q43),Q43,0)+IF(ISNUMBER(K43),K43,0)</f>
        <v>0</v>
      </c>
      <c r="U43" s="34"/>
      <c r="W43" s="37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40</v>
      </c>
      <c r="G45" s="38">
        <f>SUM(G23:G43)</f>
        <v>0</v>
      </c>
      <c r="H45" s="37"/>
      <c r="I45" s="38">
        <f>SUM(I22:I43)</f>
        <v>0</v>
      </c>
      <c r="J45" s="37"/>
      <c r="K45" s="38">
        <f>SUM(K23:K43)</f>
        <v>0</v>
      </c>
      <c r="L45" s="37"/>
      <c r="M45" s="38">
        <f>SUM(M22:M43)</f>
        <v>0</v>
      </c>
      <c r="N45" s="37"/>
      <c r="O45" s="38">
        <f>SUM(O22:O43)</f>
        <v>0</v>
      </c>
      <c r="P45" s="37"/>
      <c r="Q45" s="38">
        <f>SUM(Q22:Q43)</f>
        <v>0</v>
      </c>
      <c r="R45" s="37"/>
      <c r="S45" s="38">
        <f>SUM(S22:S43)</f>
        <v>0</v>
      </c>
      <c r="T45" s="37"/>
      <c r="U45" s="38">
        <f>SUM(U22:U43)</f>
        <v>0</v>
      </c>
      <c r="V45" s="37"/>
      <c r="W45" s="38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5" t="s">
        <v>44</v>
      </c>
      <c r="D53" s="205"/>
      <c r="E53" s="205"/>
      <c r="N53" s="23" t="s">
        <v>45</v>
      </c>
      <c r="Q53" s="24"/>
      <c r="T53" s="36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1" workbookViewId="0">
      <selection activeCell="AC11" sqref="AC11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6" t="s">
        <v>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7" t="s">
        <v>48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ht="12" customHeight="1" x14ac:dyDescent="0.2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2:22" ht="4.5" customHeight="1" x14ac:dyDescent="0.2"/>
    <row r="7" spans="2:22" ht="12" hidden="1" customHeight="1" x14ac:dyDescent="0.2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2:22" hidden="1" x14ac:dyDescent="0.2"/>
    <row r="9" spans="2:22" s="52" customFormat="1" ht="15.75" x14ac:dyDescent="0.25">
      <c r="B9" s="8" t="s">
        <v>49</v>
      </c>
      <c r="C9" s="8"/>
      <c r="D9" s="8"/>
      <c r="E9" s="8"/>
      <c r="H9" s="59" t="str">
        <f>Kriminal!H7</f>
        <v>Novembru 2023</v>
      </c>
    </row>
    <row r="10" spans="2:22" ht="3.75" customHeight="1" x14ac:dyDescent="0.2"/>
    <row r="11" spans="2:22" ht="106.7" customHeight="1" x14ac:dyDescent="0.2">
      <c r="B11" s="208" t="s">
        <v>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2:22" ht="6.75" hidden="1" customHeight="1" x14ac:dyDescent="0.2"/>
    <row r="13" spans="2:22" ht="10.5" customHeight="1" x14ac:dyDescent="0.2">
      <c r="B13" s="210" t="s">
        <v>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0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0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0" t="s">
        <v>14</v>
      </c>
      <c r="K19" s="17"/>
      <c r="L19" s="17"/>
      <c r="M19" s="17" t="s">
        <v>15</v>
      </c>
      <c r="N19" s="17"/>
      <c r="O19" s="35" t="s">
        <v>16</v>
      </c>
      <c r="P19" s="17"/>
      <c r="Q19" s="35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3">
        <v>1</v>
      </c>
      <c r="H23" s="54"/>
      <c r="I23" s="55"/>
      <c r="J23" s="54"/>
      <c r="K23" s="186"/>
      <c r="L23" s="54"/>
      <c r="M23" s="55"/>
      <c r="N23" s="54"/>
      <c r="O23" s="55"/>
      <c r="P23" s="54"/>
      <c r="Q23" s="55"/>
      <c r="R23" s="54"/>
      <c r="S23" s="56">
        <f>IF(ISNUMBER(G23),G23,0)+IF(ISNUMBER(I23),I23,0)-IF(ISNUMBER(M23),M23,0)+IF(ISNUMBER(O23),O23,0)-IF(ISNUMBER(Q23),Q23,0)+IF(ISNUMBER(K23),K23,0)</f>
        <v>1</v>
      </c>
      <c r="T23" s="54"/>
      <c r="U23" s="55"/>
      <c r="V23" s="54"/>
      <c r="W23" s="56">
        <f t="shared" ref="W23:W39" si="0">IF(ISNUMBER(S23),S23,0)-IF(ISNUMBER(U23),U23,0)</f>
        <v>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3">
        <v>6</v>
      </c>
      <c r="H24" s="54"/>
      <c r="I24" s="57"/>
      <c r="J24" s="54"/>
      <c r="K24" s="57"/>
      <c r="L24" s="54"/>
      <c r="M24" s="57"/>
      <c r="N24" s="54"/>
      <c r="O24" s="57"/>
      <c r="P24" s="54"/>
      <c r="Q24" s="185"/>
      <c r="R24" s="54"/>
      <c r="S24" s="56">
        <f>IF(ISNUMBER(G24),G24,0)+IF(ISNUMBER(I24),I24,0)-IF(ISNUMBER(M24),M24,0)+IF(ISNUMBER(O24),O24,0)-IF(ISNUMBER(Q24),Q24,0)+IF(ISNUMBER(K24),K24,0)</f>
        <v>6</v>
      </c>
      <c r="T24" s="54"/>
      <c r="U24" s="57"/>
      <c r="V24" s="54"/>
      <c r="W24" s="56">
        <f t="shared" si="0"/>
        <v>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3"/>
      <c r="H25" s="54"/>
      <c r="I25" s="57">
        <v>0</v>
      </c>
      <c r="J25" s="54"/>
      <c r="K25" s="57">
        <v>0</v>
      </c>
      <c r="L25" s="54"/>
      <c r="M25" s="57">
        <v>0</v>
      </c>
      <c r="N25" s="54"/>
      <c r="O25" s="57"/>
      <c r="P25" s="54"/>
      <c r="Q25" s="57"/>
      <c r="R25" s="54"/>
      <c r="S25" s="56">
        <f t="shared" ref="S25:S41" si="1">IF(ISNUMBER(G25),G25,0)+IF(ISNUMBER(I25),I25,0)-IF(ISNUMBER(M25),M25,0)+IF(ISNUMBER(O25),O25,0)-IF(ISNUMBER(Q25),Q25,0)+IF(ISNUMBER(K25),K25,0)</f>
        <v>0</v>
      </c>
      <c r="T25" s="54"/>
      <c r="U25" s="57"/>
      <c r="V25" s="54"/>
      <c r="W25" s="56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3"/>
      <c r="H26" s="54"/>
      <c r="I26" s="57"/>
      <c r="J26" s="54"/>
      <c r="K26" s="57"/>
      <c r="L26" s="54"/>
      <c r="M26" s="57"/>
      <c r="N26" s="54"/>
      <c r="O26" s="57"/>
      <c r="P26" s="54"/>
      <c r="Q26" s="57"/>
      <c r="R26" s="54"/>
      <c r="S26" s="56">
        <f>IF(ISNUMBER(G26),G26,0)+IF(ISNUMBER(I26),I26,0)-IF(ISNUMBER(M26),M26,0)+IF(ISNUMBER(O26),O26,0)-IF(ISNUMBER(Q26),Q26,0)+IF(ISNUMBER(K26),K26,0)</f>
        <v>0</v>
      </c>
      <c r="T26" s="54"/>
      <c r="U26" s="57"/>
      <c r="V26" s="54"/>
      <c r="W26" s="56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3"/>
      <c r="H27" s="54"/>
      <c r="I27" s="57"/>
      <c r="J27" s="54"/>
      <c r="K27" s="57"/>
      <c r="L27" s="54"/>
      <c r="M27" s="57"/>
      <c r="N27" s="54"/>
      <c r="O27" s="57"/>
      <c r="P27" s="54"/>
      <c r="Q27" s="57"/>
      <c r="R27" s="54"/>
      <c r="S27" s="56">
        <f t="shared" si="1"/>
        <v>0</v>
      </c>
      <c r="T27" s="54"/>
      <c r="U27" s="57"/>
      <c r="V27" s="54"/>
      <c r="W27" s="56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3"/>
      <c r="H28" s="54"/>
      <c r="I28" s="57"/>
      <c r="J28" s="54"/>
      <c r="K28" s="57"/>
      <c r="L28" s="54"/>
      <c r="M28" s="57"/>
      <c r="N28" s="54"/>
      <c r="O28" s="57"/>
      <c r="P28" s="54"/>
      <c r="Q28" s="57"/>
      <c r="R28" s="54"/>
      <c r="S28" s="56">
        <f t="shared" si="1"/>
        <v>0</v>
      </c>
      <c r="T28" s="54"/>
      <c r="U28" s="57"/>
      <c r="V28" s="54"/>
      <c r="W28" s="56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3"/>
      <c r="H29" s="54"/>
      <c r="I29" s="57"/>
      <c r="J29" s="54"/>
      <c r="K29" s="57"/>
      <c r="L29" s="54"/>
      <c r="M29" s="57"/>
      <c r="N29" s="54"/>
      <c r="O29" s="57"/>
      <c r="P29" s="54"/>
      <c r="Q29" s="57"/>
      <c r="R29" s="54"/>
      <c r="S29" s="56">
        <f t="shared" si="1"/>
        <v>0</v>
      </c>
      <c r="T29" s="54"/>
      <c r="U29" s="57"/>
      <c r="V29" s="54"/>
      <c r="W29" s="56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3"/>
      <c r="H30" s="54"/>
      <c r="I30" s="57"/>
      <c r="J30" s="54"/>
      <c r="K30" s="57"/>
      <c r="L30" s="54"/>
      <c r="M30" s="57"/>
      <c r="N30" s="54"/>
      <c r="O30" s="57"/>
      <c r="P30" s="54"/>
      <c r="Q30" s="57"/>
      <c r="R30" s="54"/>
      <c r="S30" s="56">
        <f t="shared" si="1"/>
        <v>0</v>
      </c>
      <c r="T30" s="54"/>
      <c r="U30" s="57"/>
      <c r="V30" s="54"/>
      <c r="W30" s="56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3"/>
      <c r="H31" s="54"/>
      <c r="I31" s="57"/>
      <c r="J31" s="54"/>
      <c r="K31" s="57"/>
      <c r="L31" s="54"/>
      <c r="M31" s="57"/>
      <c r="N31" s="54"/>
      <c r="O31" s="57"/>
      <c r="P31" s="54"/>
      <c r="Q31" s="57"/>
      <c r="R31" s="54"/>
      <c r="S31" s="56">
        <f t="shared" si="1"/>
        <v>0</v>
      </c>
      <c r="T31" s="54"/>
      <c r="U31" s="57"/>
      <c r="V31" s="54"/>
      <c r="W31" s="56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3"/>
      <c r="H32" s="54"/>
      <c r="I32" s="57"/>
      <c r="J32" s="54"/>
      <c r="K32" s="57"/>
      <c r="L32" s="54"/>
      <c r="M32" s="57"/>
      <c r="N32" s="54"/>
      <c r="O32" s="57"/>
      <c r="P32" s="54"/>
      <c r="Q32" s="57"/>
      <c r="R32" s="54"/>
      <c r="S32" s="56">
        <f t="shared" si="1"/>
        <v>0</v>
      </c>
      <c r="T32" s="54"/>
      <c r="U32" s="57"/>
      <c r="V32" s="54"/>
      <c r="W32" s="56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3"/>
      <c r="H33" s="54"/>
      <c r="I33" s="57"/>
      <c r="J33" s="54"/>
      <c r="K33" s="57"/>
      <c r="L33" s="54"/>
      <c r="M33" s="57"/>
      <c r="N33" s="54"/>
      <c r="O33" s="57"/>
      <c r="P33" s="54"/>
      <c r="Q33" s="57"/>
      <c r="R33" s="54"/>
      <c r="S33" s="56">
        <f t="shared" si="1"/>
        <v>0</v>
      </c>
      <c r="T33" s="54"/>
      <c r="U33" s="57"/>
      <c r="V33" s="54"/>
      <c r="W33" s="56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3"/>
      <c r="H34" s="54"/>
      <c r="I34" s="57"/>
      <c r="J34" s="54"/>
      <c r="K34" s="57"/>
      <c r="L34" s="54"/>
      <c r="M34" s="57"/>
      <c r="N34" s="54"/>
      <c r="O34" s="57"/>
      <c r="P34" s="54"/>
      <c r="Q34" s="57"/>
      <c r="R34" s="54"/>
      <c r="S34" s="56">
        <f t="shared" si="1"/>
        <v>0</v>
      </c>
      <c r="T34" s="54"/>
      <c r="U34" s="57"/>
      <c r="V34" s="54"/>
      <c r="W34" s="56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3"/>
      <c r="H35" s="54"/>
      <c r="I35" s="57"/>
      <c r="J35" s="54"/>
      <c r="K35" s="57"/>
      <c r="L35" s="54"/>
      <c r="M35" s="57"/>
      <c r="N35" s="54"/>
      <c r="O35" s="57"/>
      <c r="P35" s="54"/>
      <c r="Q35" s="57"/>
      <c r="R35" s="54"/>
      <c r="S35" s="56">
        <f t="shared" si="1"/>
        <v>0</v>
      </c>
      <c r="T35" s="54"/>
      <c r="U35" s="57"/>
      <c r="V35" s="54"/>
      <c r="W35" s="56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3"/>
      <c r="H36" s="54"/>
      <c r="I36" s="68"/>
      <c r="J36" s="54"/>
      <c r="K36" s="57"/>
      <c r="L36" s="54"/>
      <c r="M36" s="57"/>
      <c r="N36" s="54"/>
      <c r="O36" s="185">
        <v>1</v>
      </c>
      <c r="P36" s="54"/>
      <c r="Q36" s="57"/>
      <c r="R36" s="54"/>
      <c r="S36" s="56">
        <f t="shared" si="1"/>
        <v>1</v>
      </c>
      <c r="T36" s="54"/>
      <c r="U36" s="57"/>
      <c r="V36" s="54"/>
      <c r="W36" s="56">
        <f>IF(ISNUMBER(S36),S36,0)-IF(ISNUMBER(U36),U36,0)</f>
        <v>1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3"/>
      <c r="H37" s="54"/>
      <c r="I37" s="57"/>
      <c r="J37" s="54"/>
      <c r="K37" s="57"/>
      <c r="L37" s="54"/>
      <c r="M37" s="57"/>
      <c r="N37" s="54"/>
      <c r="O37" s="57"/>
      <c r="P37" s="54"/>
      <c r="Q37" s="57"/>
      <c r="R37" s="54"/>
      <c r="S37" s="56">
        <f>IF(ISNUMBER(G37),G37,0)+IF(ISNUMBER(I37),I37,0)-IF(ISNUMBER(M37),M37,0)+IF(ISNUMBER(O37),O37,0)-IF(ISNUMBER(Q37),Q37,0)+IF(ISNUMBER(K37),K37,0)</f>
        <v>0</v>
      </c>
      <c r="T37" s="54"/>
      <c r="U37" s="57"/>
      <c r="V37" s="54"/>
      <c r="W37" s="56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3"/>
      <c r="H38" s="54"/>
      <c r="I38" s="57"/>
      <c r="J38" s="54"/>
      <c r="K38" s="57"/>
      <c r="L38" s="54"/>
      <c r="M38" s="57"/>
      <c r="N38" s="54"/>
      <c r="O38" s="57"/>
      <c r="P38" s="54"/>
      <c r="Q38" s="57"/>
      <c r="R38" s="54"/>
      <c r="S38" s="56">
        <f t="shared" si="1"/>
        <v>0</v>
      </c>
      <c r="T38" s="54"/>
      <c r="U38" s="57"/>
      <c r="V38" s="54"/>
      <c r="W38" s="56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3"/>
      <c r="H39" s="54"/>
      <c r="I39" s="57"/>
      <c r="J39" s="54"/>
      <c r="K39" s="57"/>
      <c r="L39" s="54"/>
      <c r="M39" s="57"/>
      <c r="N39" s="54"/>
      <c r="O39" s="57"/>
      <c r="P39" s="54"/>
      <c r="Q39" s="57"/>
      <c r="R39" s="54"/>
      <c r="S39" s="56">
        <f t="shared" si="1"/>
        <v>0</v>
      </c>
      <c r="T39" s="54"/>
      <c r="U39" s="57"/>
      <c r="V39" s="54"/>
      <c r="W39" s="56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3"/>
      <c r="H40" s="54"/>
      <c r="I40" s="57"/>
      <c r="J40" s="54"/>
      <c r="K40" s="57"/>
      <c r="L40" s="54"/>
      <c r="M40" s="57"/>
      <c r="N40" s="54"/>
      <c r="O40" s="57"/>
      <c r="P40" s="54"/>
      <c r="Q40" s="57"/>
      <c r="R40" s="54"/>
      <c r="S40" s="56">
        <f t="shared" si="1"/>
        <v>0</v>
      </c>
      <c r="T40" s="54"/>
      <c r="U40" s="57"/>
      <c r="V40" s="54"/>
      <c r="W40" s="56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3"/>
      <c r="H41" s="54"/>
      <c r="I41" s="57"/>
      <c r="J41" s="54"/>
      <c r="K41" s="57"/>
      <c r="L41" s="54"/>
      <c r="M41" s="57"/>
      <c r="N41" s="54"/>
      <c r="O41" s="57"/>
      <c r="P41" s="54"/>
      <c r="Q41" s="57"/>
      <c r="R41" s="54"/>
      <c r="S41" s="56">
        <f t="shared" si="1"/>
        <v>0</v>
      </c>
      <c r="T41" s="54"/>
      <c r="U41" s="57"/>
      <c r="V41" s="54"/>
      <c r="W41" s="56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3"/>
      <c r="H42" s="54"/>
      <c r="I42" s="57"/>
      <c r="J42" s="54"/>
      <c r="K42" s="57"/>
      <c r="L42" s="54"/>
      <c r="M42" s="57"/>
      <c r="N42" s="54"/>
      <c r="O42" s="57"/>
      <c r="P42" s="54"/>
      <c r="Q42" s="57"/>
      <c r="R42" s="54"/>
      <c r="S42" s="56">
        <f>IF(ISNUMBER(G42),G42,0)+IF(ISNUMBER(I42),I42,0)-IF(ISNUMBER(M42),M42,0)+IF(ISNUMBER(O42),O42,0)-IF(ISNUMBER(Q42),Q42,0)+IF(ISNUMBER(K42),K42,0)</f>
        <v>0</v>
      </c>
      <c r="T42" s="54"/>
      <c r="U42" s="57"/>
      <c r="V42" s="54"/>
      <c r="W42" s="56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39</v>
      </c>
      <c r="E43" s="20"/>
      <c r="G43" s="53"/>
      <c r="H43" s="54"/>
      <c r="I43" s="57"/>
      <c r="J43" s="54"/>
      <c r="K43" s="57"/>
      <c r="L43" s="54"/>
      <c r="M43" s="57"/>
      <c r="N43" s="54"/>
      <c r="O43" s="57"/>
      <c r="P43" s="54"/>
      <c r="Q43" s="57"/>
      <c r="R43" s="54"/>
      <c r="S43" s="56">
        <f>IF(ISNUMBER(G43),G43,0)+IF(ISNUMBER(I43),I43,0)-IF(ISNUMBER(M43),M43,0)+IF(ISNUMBER(O43),O43,0)-IF(ISNUMBER(Q43),Q43,0)+IF(ISNUMBER(K43),K43,0)</f>
        <v>0</v>
      </c>
      <c r="T43" s="54"/>
      <c r="U43" s="57"/>
      <c r="V43" s="54"/>
      <c r="W43" s="56">
        <f>IF(ISNUMBER(S43),S43,0)-IF(ISNUMBER(U43),U43,0)</f>
        <v>0</v>
      </c>
      <c r="X43" s="21"/>
    </row>
    <row r="44" spans="2:24" ht="6" customHeight="1" x14ac:dyDescent="0.2">
      <c r="B44" s="1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21"/>
    </row>
    <row r="45" spans="2:24" ht="13.5" thickBot="1" x14ac:dyDescent="0.25">
      <c r="B45" s="19"/>
      <c r="C45" t="s">
        <v>40</v>
      </c>
      <c r="G45" s="58">
        <f>SUM(G23:G43)</f>
        <v>7</v>
      </c>
      <c r="H45" s="56"/>
      <c r="I45" s="58">
        <f>SUM(I22:I43)</f>
        <v>0</v>
      </c>
      <c r="J45" s="56"/>
      <c r="K45" s="58">
        <f>SUM(K23:K43)</f>
        <v>0</v>
      </c>
      <c r="L45" s="56"/>
      <c r="M45" s="58">
        <f>SUM(M22:M43)</f>
        <v>0</v>
      </c>
      <c r="N45" s="56"/>
      <c r="O45" s="58">
        <f>SUM(O22:O43)</f>
        <v>1</v>
      </c>
      <c r="P45" s="56"/>
      <c r="Q45" s="58">
        <f>SUM(Q22:Q43)</f>
        <v>0</v>
      </c>
      <c r="R45" s="56"/>
      <c r="S45" s="58">
        <f>SUM(S22:S43)</f>
        <v>8</v>
      </c>
      <c r="T45" s="56"/>
      <c r="U45" s="58">
        <f>SUM(U22:U43)</f>
        <v>0</v>
      </c>
      <c r="V45" s="56"/>
      <c r="W45" s="58">
        <f>SUM(W22:W43)</f>
        <v>8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3:23" x14ac:dyDescent="0.2">
      <c r="C49" s="2"/>
      <c r="D49" s="2"/>
      <c r="E49" s="2"/>
      <c r="F49" s="2"/>
      <c r="G49" s="2"/>
      <c r="H49" s="2"/>
      <c r="I49" s="2"/>
      <c r="J49" s="2"/>
      <c r="K49" s="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203" t="s">
        <v>96</v>
      </c>
      <c r="E52" s="62"/>
      <c r="Q52" s="1"/>
      <c r="R52" s="1"/>
      <c r="S52" s="1"/>
      <c r="T52" s="1"/>
      <c r="U52" s="1"/>
      <c r="V52" s="1"/>
      <c r="W52" s="1"/>
    </row>
    <row r="53" spans="3:23" x14ac:dyDescent="0.2">
      <c r="C53" s="212"/>
      <c r="D53" s="205"/>
      <c r="E53" s="205"/>
      <c r="N53" s="23" t="s">
        <v>45</v>
      </c>
      <c r="Q53" s="24"/>
      <c r="S53" s="52" t="s">
        <v>50</v>
      </c>
      <c r="T53" s="36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Z57"/>
  <sheetViews>
    <sheetView showGridLines="0" showZeros="0" tabSelected="1" topLeftCell="A26" workbookViewId="0">
      <selection activeCell="I41" sqref="I41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style="54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206" t="s">
        <v>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14.1" customHeight="1" x14ac:dyDescent="0.2"/>
    <row r="4" spans="2:22" ht="15.75" customHeight="1" x14ac:dyDescent="0.25">
      <c r="B4" s="207" t="s">
        <v>51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ht="12" customHeight="1" x14ac:dyDescent="0.2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2:22" ht="4.5" customHeight="1" x14ac:dyDescent="0.2"/>
    <row r="7" spans="2:22" ht="12" hidden="1" customHeight="1" x14ac:dyDescent="0.2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59" t="str">
        <f>Kriminal!H7</f>
        <v>Novembru 2023</v>
      </c>
    </row>
    <row r="10" spans="2:22" ht="3.75" customHeight="1" x14ac:dyDescent="0.2"/>
    <row r="11" spans="2:22" ht="106.7" customHeight="1" x14ac:dyDescent="0.2">
      <c r="B11" s="208" t="s">
        <v>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2:22" ht="6.75" hidden="1" customHeight="1" x14ac:dyDescent="0.2"/>
    <row r="13" spans="2:22" ht="10.5" customHeight="1" x14ac:dyDescent="0.2">
      <c r="B13" s="210" t="s">
        <v>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5"/>
      <c r="D18" s="65"/>
      <c r="E18" s="65"/>
      <c r="F18" s="65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6"/>
      <c r="D19" s="66"/>
      <c r="E19" s="66"/>
      <c r="F19" s="66"/>
      <c r="G19" s="17"/>
      <c r="H19" s="17"/>
      <c r="I19" s="17"/>
      <c r="J19" s="50" t="s">
        <v>14</v>
      </c>
      <c r="K19" s="17"/>
      <c r="L19" s="17"/>
      <c r="M19" s="17" t="s">
        <v>15</v>
      </c>
      <c r="N19" s="17"/>
      <c r="O19" s="35" t="s">
        <v>16</v>
      </c>
      <c r="P19" s="17"/>
      <c r="Q19" s="35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9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3">
        <v>11</v>
      </c>
      <c r="H23" s="54"/>
      <c r="I23" s="55"/>
      <c r="J23" s="54"/>
      <c r="K23" s="55"/>
      <c r="L23" s="54"/>
      <c r="M23" s="55">
        <v>1</v>
      </c>
      <c r="N23" s="54"/>
      <c r="O23" s="55"/>
      <c r="P23" s="54"/>
      <c r="Q23" s="55"/>
      <c r="R23" s="54"/>
      <c r="S23" s="56">
        <f>IF(ISNUMBER(G23),G23,0)+IF(ISNUMBER(I23),I23,0)-IF(ISNUMBER(M23),M23,0)+IF(ISNUMBER(O23),O23,0)-IF(ISNUMBER(Q23),Q23,0)+IF(ISNUMBER(K23),K23,0)</f>
        <v>10</v>
      </c>
      <c r="T23" s="54"/>
      <c r="U23" s="55">
        <v>1</v>
      </c>
      <c r="V23" s="54"/>
      <c r="W23" s="56">
        <f>IF(ISNUMBER(S23),S23,0)-IF(ISNUMBER(U23),U23,0)</f>
        <v>9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3">
        <v>42</v>
      </c>
      <c r="H24" s="54"/>
      <c r="I24" s="57"/>
      <c r="J24" s="54"/>
      <c r="K24" s="57"/>
      <c r="L24" s="54"/>
      <c r="M24" s="57">
        <v>2</v>
      </c>
      <c r="N24" s="54"/>
      <c r="O24" s="57"/>
      <c r="P24" s="54"/>
      <c r="Q24" s="185">
        <v>1</v>
      </c>
      <c r="R24" s="54"/>
      <c r="S24" s="56">
        <f>IF(ISNUMBER(G24),G24,0)+IF(ISNUMBER(I24),I24,0)-IF(ISNUMBER(M24),M24,0)+IF(ISNUMBER(O24),O24,0)-IF(ISNUMBER(Q24),Q24,0)+IF(ISNUMBER(K24),K24,0)</f>
        <v>39</v>
      </c>
      <c r="T24" s="54"/>
      <c r="U24" s="57">
        <v>3</v>
      </c>
      <c r="V24" s="54"/>
      <c r="W24" s="56">
        <f>IF(ISNUMBER(S24),S24,0)-IF(ISNUMBER(U24),U24,0)</f>
        <v>36</v>
      </c>
      <c r="X24" s="21"/>
    </row>
    <row r="25" spans="2:24" s="52" customFormat="1" ht="15.75" customHeight="1" x14ac:dyDescent="0.2">
      <c r="B25" s="178"/>
      <c r="C25" s="179">
        <v>3</v>
      </c>
      <c r="D25" s="179" t="s">
        <v>21</v>
      </c>
      <c r="E25" s="190"/>
      <c r="F25" s="63"/>
      <c r="G25" s="67">
        <v>40</v>
      </c>
      <c r="H25" s="180"/>
      <c r="I25" s="175">
        <v>2</v>
      </c>
      <c r="J25" s="180"/>
      <c r="K25" s="175"/>
      <c r="L25" s="180"/>
      <c r="M25" s="175">
        <v>1</v>
      </c>
      <c r="N25" s="180"/>
      <c r="O25" s="175"/>
      <c r="P25" s="180"/>
      <c r="Q25" s="175"/>
      <c r="R25" s="180"/>
      <c r="S25" s="181">
        <f>IF(ISNUMBER(G25),G25,0)+IF(ISNUMBER(I25),I25,0)-IF(ISNUMBER(M25),M25,0)+IF(ISNUMBER(O25),O25,0)-IF(ISNUMBER(Q25),Q25,0)+IF(ISNUMBER(K25),K25,0)</f>
        <v>41</v>
      </c>
      <c r="T25" s="180"/>
      <c r="U25" s="175"/>
      <c r="V25" s="180"/>
      <c r="W25" s="181">
        <f>IF(ISNUMBER(S25),S25,0)-IF(ISNUMBER(U25),U25,0)</f>
        <v>41</v>
      </c>
      <c r="X25" s="182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3"/>
      <c r="H26" s="54"/>
      <c r="I26" s="57"/>
      <c r="J26" s="54"/>
      <c r="K26" s="57"/>
      <c r="L26" s="54"/>
      <c r="M26" s="57"/>
      <c r="N26" s="54"/>
      <c r="O26" s="57"/>
      <c r="P26" s="54"/>
      <c r="Q26" s="57"/>
      <c r="R26" s="54"/>
      <c r="S26" s="56">
        <f t="shared" ref="S26:S44" si="0">IF(ISNUMBER(G26),G26,0)+IF(ISNUMBER(I26),I26,0)-IF(ISNUMBER(M26),M26,0)+IF(ISNUMBER(O26),O26,0)-IF(ISNUMBER(Q26),Q26,0)+IF(ISNUMBER(K26),K26,0)</f>
        <v>0</v>
      </c>
      <c r="T26" s="54"/>
      <c r="U26" s="57"/>
      <c r="V26" s="54"/>
      <c r="W26" s="56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3"/>
      <c r="H27" s="54"/>
      <c r="I27" s="57"/>
      <c r="J27" s="54"/>
      <c r="K27" s="57"/>
      <c r="L27" s="54"/>
      <c r="M27" s="57"/>
      <c r="N27" s="54"/>
      <c r="O27" s="57"/>
      <c r="P27" s="54"/>
      <c r="Q27" s="57"/>
      <c r="R27" s="54"/>
      <c r="S27" s="56">
        <f t="shared" si="0"/>
        <v>0</v>
      </c>
      <c r="T27" s="54"/>
      <c r="U27" s="57"/>
      <c r="V27" s="54"/>
      <c r="W27" s="56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3">
        <v>12</v>
      </c>
      <c r="H28" s="54"/>
      <c r="I28" s="57"/>
      <c r="J28" s="54"/>
      <c r="K28" s="57"/>
      <c r="L28" s="54"/>
      <c r="M28" s="57">
        <v>4</v>
      </c>
      <c r="N28" s="54"/>
      <c r="O28" s="57"/>
      <c r="P28" s="54"/>
      <c r="Q28" s="57"/>
      <c r="R28" s="54"/>
      <c r="S28" s="56">
        <f t="shared" si="0"/>
        <v>8</v>
      </c>
      <c r="T28" s="54"/>
      <c r="U28" s="57"/>
      <c r="V28" s="54"/>
      <c r="W28" s="56">
        <f t="shared" si="1"/>
        <v>8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3"/>
      <c r="H29" s="54"/>
      <c r="I29" s="57"/>
      <c r="J29" s="54"/>
      <c r="K29" s="57"/>
      <c r="L29" s="54"/>
      <c r="M29" s="57"/>
      <c r="N29" s="54"/>
      <c r="O29" s="57"/>
      <c r="P29" s="54"/>
      <c r="Q29" s="57"/>
      <c r="R29" s="54"/>
      <c r="S29" s="56">
        <f t="shared" si="0"/>
        <v>0</v>
      </c>
      <c r="T29" s="54"/>
      <c r="U29" s="57"/>
      <c r="V29" s="54"/>
      <c r="W29" s="56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3"/>
      <c r="H30" s="54"/>
      <c r="I30" s="57"/>
      <c r="J30" s="54"/>
      <c r="K30" s="57"/>
      <c r="L30" s="54"/>
      <c r="M30" s="57"/>
      <c r="N30" s="54"/>
      <c r="O30" s="57"/>
      <c r="P30" s="54"/>
      <c r="Q30" s="57"/>
      <c r="R30" s="54"/>
      <c r="S30" s="56">
        <f t="shared" si="0"/>
        <v>0</v>
      </c>
      <c r="T30" s="54"/>
      <c r="U30" s="57"/>
      <c r="V30" s="54"/>
      <c r="W30" s="56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3"/>
      <c r="H31" s="54"/>
      <c r="I31" s="57"/>
      <c r="J31" s="54"/>
      <c r="K31" s="57"/>
      <c r="L31" s="54"/>
      <c r="M31" s="57"/>
      <c r="N31" s="54"/>
      <c r="O31" s="57"/>
      <c r="P31" s="54"/>
      <c r="Q31" s="57"/>
      <c r="R31" s="54"/>
      <c r="S31" s="56">
        <f t="shared" si="0"/>
        <v>0</v>
      </c>
      <c r="T31" s="54"/>
      <c r="U31" s="57"/>
      <c r="V31" s="54"/>
      <c r="W31" s="56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3">
        <v>4</v>
      </c>
      <c r="H32" s="54"/>
      <c r="I32" s="57"/>
      <c r="J32" s="54"/>
      <c r="K32" s="57"/>
      <c r="L32" s="54"/>
      <c r="M32" s="57"/>
      <c r="N32" s="54"/>
      <c r="O32" s="57"/>
      <c r="P32" s="54"/>
      <c r="Q32" s="57"/>
      <c r="R32" s="54"/>
      <c r="S32" s="56">
        <f t="shared" si="0"/>
        <v>4</v>
      </c>
      <c r="T32" s="54"/>
      <c r="U32" s="57"/>
      <c r="V32" s="54"/>
      <c r="W32" s="56">
        <f t="shared" si="1"/>
        <v>4</v>
      </c>
      <c r="X32" s="21"/>
    </row>
    <row r="33" spans="2:26" ht="15.75" customHeight="1" x14ac:dyDescent="0.2">
      <c r="B33" s="19"/>
      <c r="C33" s="20">
        <v>11</v>
      </c>
      <c r="D33" s="20" t="s">
        <v>29</v>
      </c>
      <c r="E33" s="20"/>
      <c r="G33" s="53"/>
      <c r="H33" s="54"/>
      <c r="I33" s="57"/>
      <c r="J33" s="54"/>
      <c r="K33" s="57"/>
      <c r="L33" s="54"/>
      <c r="M33" s="57"/>
      <c r="N33" s="54"/>
      <c r="O33" s="57"/>
      <c r="P33" s="54"/>
      <c r="Q33" s="57"/>
      <c r="R33" s="54"/>
      <c r="S33" s="56">
        <f t="shared" si="0"/>
        <v>0</v>
      </c>
      <c r="T33" s="54"/>
      <c r="U33" s="57"/>
      <c r="V33" s="54"/>
      <c r="W33" s="56">
        <f t="shared" si="1"/>
        <v>0</v>
      </c>
      <c r="X33" s="21"/>
    </row>
    <row r="34" spans="2:26" ht="15.75" customHeight="1" x14ac:dyDescent="0.2">
      <c r="B34" s="19"/>
      <c r="C34" s="20">
        <v>12</v>
      </c>
      <c r="D34" s="20" t="s">
        <v>30</v>
      </c>
      <c r="E34" s="20"/>
      <c r="G34" s="53">
        <v>21</v>
      </c>
      <c r="H34" s="54"/>
      <c r="I34" s="57"/>
      <c r="J34" s="54"/>
      <c r="K34" s="57"/>
      <c r="L34" s="54"/>
      <c r="M34" s="57">
        <v>4</v>
      </c>
      <c r="N34" s="54"/>
      <c r="O34" s="57"/>
      <c r="P34" s="54"/>
      <c r="Q34" s="57"/>
      <c r="R34" s="54"/>
      <c r="S34" s="56">
        <f t="shared" si="0"/>
        <v>17</v>
      </c>
      <c r="T34" s="54"/>
      <c r="U34" s="57">
        <v>1</v>
      </c>
      <c r="V34" s="54"/>
      <c r="W34" s="56">
        <f t="shared" si="1"/>
        <v>16</v>
      </c>
      <c r="X34" s="21"/>
    </row>
    <row r="35" spans="2:26" ht="15.75" customHeight="1" x14ac:dyDescent="0.2">
      <c r="B35" s="19"/>
      <c r="C35" s="20">
        <v>13</v>
      </c>
      <c r="D35" s="20" t="s">
        <v>31</v>
      </c>
      <c r="E35" s="20"/>
      <c r="G35" s="53"/>
      <c r="H35" s="54"/>
      <c r="I35" s="57"/>
      <c r="J35" s="54"/>
      <c r="K35" s="57"/>
      <c r="L35" s="54"/>
      <c r="M35" s="57"/>
      <c r="N35" s="54"/>
      <c r="O35" s="57"/>
      <c r="P35" s="54"/>
      <c r="Q35" s="57"/>
      <c r="R35" s="54"/>
      <c r="S35" s="56">
        <f t="shared" si="0"/>
        <v>0</v>
      </c>
      <c r="T35" s="54"/>
      <c r="U35" s="57"/>
      <c r="V35" s="54"/>
      <c r="W35" s="56">
        <f t="shared" si="1"/>
        <v>0</v>
      </c>
      <c r="X35" s="21"/>
    </row>
    <row r="36" spans="2:26" ht="15.75" customHeight="1" x14ac:dyDescent="0.2">
      <c r="B36" s="19"/>
      <c r="C36" s="20">
        <v>14</v>
      </c>
      <c r="D36" s="20" t="s">
        <v>32</v>
      </c>
      <c r="E36" s="20"/>
      <c r="G36" s="67">
        <v>40</v>
      </c>
      <c r="H36" s="54"/>
      <c r="I36" s="57"/>
      <c r="J36" s="54"/>
      <c r="K36" s="57"/>
      <c r="L36" s="54"/>
      <c r="M36" s="57">
        <v>3</v>
      </c>
      <c r="N36" s="54"/>
      <c r="O36" s="175">
        <v>1</v>
      </c>
      <c r="P36" s="54"/>
      <c r="Q36" s="175"/>
      <c r="R36" s="54"/>
      <c r="S36" s="56">
        <f t="shared" si="0"/>
        <v>38</v>
      </c>
      <c r="T36" s="54"/>
      <c r="U36" s="57">
        <v>2</v>
      </c>
      <c r="V36" s="54"/>
      <c r="W36" s="56">
        <f t="shared" si="1"/>
        <v>36</v>
      </c>
      <c r="X36" s="21"/>
    </row>
    <row r="37" spans="2:26" ht="15.75" customHeight="1" x14ac:dyDescent="0.2">
      <c r="B37" s="19"/>
      <c r="C37" s="20">
        <v>15</v>
      </c>
      <c r="D37" s="20" t="s">
        <v>33</v>
      </c>
      <c r="E37" s="20"/>
      <c r="G37" s="67"/>
      <c r="H37" s="54"/>
      <c r="I37" s="57"/>
      <c r="J37" s="54"/>
      <c r="K37" s="57"/>
      <c r="L37" s="54"/>
      <c r="M37" s="57"/>
      <c r="N37" s="54"/>
      <c r="O37" s="57"/>
      <c r="P37" s="54"/>
      <c r="Q37" s="57"/>
      <c r="R37" s="54"/>
      <c r="S37" s="56">
        <f t="shared" si="0"/>
        <v>0</v>
      </c>
      <c r="T37" s="54"/>
      <c r="U37" s="57"/>
      <c r="V37" s="54"/>
      <c r="W37" s="56">
        <f t="shared" si="1"/>
        <v>0</v>
      </c>
      <c r="X37" s="21"/>
    </row>
    <row r="38" spans="2:26" ht="15.75" customHeight="1" x14ac:dyDescent="0.2">
      <c r="B38" s="19"/>
      <c r="C38" s="20">
        <v>16</v>
      </c>
      <c r="D38" s="20" t="s">
        <v>34</v>
      </c>
      <c r="E38" s="20"/>
      <c r="G38" s="53"/>
      <c r="H38" s="54"/>
      <c r="I38" s="57"/>
      <c r="J38" s="54"/>
      <c r="K38" s="57"/>
      <c r="L38" s="54"/>
      <c r="M38" s="57"/>
      <c r="N38" s="54"/>
      <c r="O38" s="57"/>
      <c r="P38" s="54"/>
      <c r="Q38" s="57"/>
      <c r="R38" s="54"/>
      <c r="S38" s="56">
        <f t="shared" si="0"/>
        <v>0</v>
      </c>
      <c r="T38" s="54"/>
      <c r="U38" s="57"/>
      <c r="V38" s="54"/>
      <c r="W38" s="56">
        <f t="shared" si="1"/>
        <v>0</v>
      </c>
      <c r="X38" s="21"/>
    </row>
    <row r="39" spans="2:26" ht="15.75" customHeight="1" x14ac:dyDescent="0.2">
      <c r="B39" s="19"/>
      <c r="C39" s="20">
        <v>17</v>
      </c>
      <c r="D39" s="20" t="s">
        <v>35</v>
      </c>
      <c r="E39" s="20"/>
      <c r="G39" s="53"/>
      <c r="H39" s="54"/>
      <c r="I39" s="57"/>
      <c r="J39" s="54"/>
      <c r="K39" s="57"/>
      <c r="L39" s="54"/>
      <c r="M39" s="57"/>
      <c r="N39" s="54"/>
      <c r="O39" s="57"/>
      <c r="P39" s="54"/>
      <c r="Q39" s="57"/>
      <c r="R39" s="54"/>
      <c r="S39" s="56">
        <f t="shared" si="0"/>
        <v>0</v>
      </c>
      <c r="T39" s="54"/>
      <c r="U39" s="57"/>
      <c r="V39" s="54"/>
      <c r="W39" s="56">
        <f t="shared" si="1"/>
        <v>0</v>
      </c>
      <c r="X39" s="21"/>
    </row>
    <row r="40" spans="2:26" ht="15.75" customHeight="1" x14ac:dyDescent="0.2">
      <c r="B40" s="19"/>
      <c r="C40" s="20">
        <v>18</v>
      </c>
      <c r="D40" s="20" t="s">
        <v>36</v>
      </c>
      <c r="E40" s="20"/>
      <c r="G40" s="53"/>
      <c r="H40" s="54"/>
      <c r="I40" s="57"/>
      <c r="J40" s="54"/>
      <c r="K40" s="57"/>
      <c r="L40" s="54"/>
      <c r="M40" s="57"/>
      <c r="N40" s="54"/>
      <c r="O40" s="57"/>
      <c r="P40" s="54"/>
      <c r="Q40" s="57"/>
      <c r="R40" s="54"/>
      <c r="S40" s="56">
        <f t="shared" si="0"/>
        <v>0</v>
      </c>
      <c r="T40" s="54"/>
      <c r="U40" s="57"/>
      <c r="V40" s="54"/>
      <c r="W40" s="56">
        <f t="shared" si="1"/>
        <v>0</v>
      </c>
      <c r="X40" s="21"/>
    </row>
    <row r="41" spans="2:26" ht="15.75" customHeight="1" x14ac:dyDescent="0.2">
      <c r="B41" s="19"/>
      <c r="C41" s="20">
        <v>19</v>
      </c>
      <c r="D41" s="20" t="s">
        <v>37</v>
      </c>
      <c r="E41" s="20"/>
      <c r="G41" s="53"/>
      <c r="H41" s="54"/>
      <c r="I41" s="57"/>
      <c r="J41" s="54"/>
      <c r="K41" s="57"/>
      <c r="L41" s="54"/>
      <c r="M41" s="57"/>
      <c r="N41" s="54"/>
      <c r="O41" s="57"/>
      <c r="P41" s="54"/>
      <c r="Q41" s="57"/>
      <c r="R41" s="54"/>
      <c r="S41" s="56">
        <f t="shared" si="0"/>
        <v>0</v>
      </c>
      <c r="T41" s="54"/>
      <c r="U41" s="57"/>
      <c r="V41" s="54"/>
      <c r="W41" s="56">
        <f t="shared" si="1"/>
        <v>0</v>
      </c>
      <c r="X41" s="21"/>
      <c r="Z41" t="s">
        <v>52</v>
      </c>
    </row>
    <row r="42" spans="2:26" ht="15.75" customHeight="1" x14ac:dyDescent="0.2">
      <c r="B42" s="19"/>
      <c r="C42" s="20">
        <v>20</v>
      </c>
      <c r="D42" s="20" t="s">
        <v>38</v>
      </c>
      <c r="E42" s="20"/>
      <c r="G42" s="53"/>
      <c r="H42" s="54"/>
      <c r="I42" s="57"/>
      <c r="J42" s="54"/>
      <c r="K42" s="57"/>
      <c r="L42" s="54"/>
      <c r="M42" s="57"/>
      <c r="N42" s="54"/>
      <c r="O42" s="57"/>
      <c r="P42" s="54"/>
      <c r="Q42" s="57"/>
      <c r="R42" s="54"/>
      <c r="S42" s="56">
        <f t="shared" si="0"/>
        <v>0</v>
      </c>
      <c r="T42" s="54"/>
      <c r="U42" s="57"/>
      <c r="V42" s="54"/>
      <c r="W42" s="56">
        <f t="shared" si="1"/>
        <v>0</v>
      </c>
      <c r="X42" s="21"/>
    </row>
    <row r="43" spans="2:26" ht="15.75" customHeight="1" x14ac:dyDescent="0.2">
      <c r="B43" s="19"/>
      <c r="C43" s="20">
        <v>21</v>
      </c>
      <c r="D43" s="20" t="s">
        <v>39</v>
      </c>
      <c r="E43" s="20"/>
      <c r="G43" s="53"/>
      <c r="H43" s="54"/>
      <c r="I43" s="57"/>
      <c r="J43" s="54"/>
      <c r="K43" s="57"/>
      <c r="L43" s="54"/>
      <c r="M43" s="57"/>
      <c r="N43" s="54"/>
      <c r="O43" s="57"/>
      <c r="P43" s="54"/>
      <c r="Q43" s="57"/>
      <c r="R43" s="54"/>
      <c r="S43" s="56">
        <f t="shared" si="0"/>
        <v>0</v>
      </c>
      <c r="T43" s="54"/>
      <c r="U43" s="57"/>
      <c r="V43" s="54"/>
      <c r="W43" s="56">
        <f t="shared" si="1"/>
        <v>0</v>
      </c>
      <c r="X43" s="21"/>
    </row>
    <row r="44" spans="2:26" ht="6" customHeight="1" x14ac:dyDescent="0.2">
      <c r="B44" s="19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6">
        <f t="shared" si="0"/>
        <v>0</v>
      </c>
      <c r="T44" s="54"/>
      <c r="U44" s="54"/>
      <c r="V44" s="54"/>
      <c r="W44" s="56">
        <f t="shared" si="1"/>
        <v>0</v>
      </c>
      <c r="X44" s="21"/>
    </row>
    <row r="45" spans="2:26" ht="13.5" thickBot="1" x14ac:dyDescent="0.25">
      <c r="B45" s="19"/>
      <c r="C45" s="52" t="s">
        <v>40</v>
      </c>
      <c r="D45" s="52"/>
      <c r="E45" s="52"/>
      <c r="F45" s="52"/>
      <c r="G45" s="194">
        <f>SUM(G23:G43)</f>
        <v>170</v>
      </c>
      <c r="H45" s="56"/>
      <c r="I45" s="58">
        <f>SUM(I22:I43)</f>
        <v>2</v>
      </c>
      <c r="J45" s="56"/>
      <c r="K45" s="58">
        <f>SUM(K23:K43)</f>
        <v>0</v>
      </c>
      <c r="L45" s="56"/>
      <c r="M45" s="58">
        <f>SUM(M22:M43)</f>
        <v>15</v>
      </c>
      <c r="N45" s="56"/>
      <c r="O45" s="58">
        <f>SUM(O22:O43)</f>
        <v>1</v>
      </c>
      <c r="P45" s="56"/>
      <c r="Q45" s="58">
        <f>SUM(Q22:Q43)</f>
        <v>1</v>
      </c>
      <c r="R45" s="56"/>
      <c r="S45" s="58">
        <f>SUM(S22:S43)</f>
        <v>157</v>
      </c>
      <c r="T45" s="56"/>
      <c r="U45" s="58">
        <f>SUM(U22:U43)</f>
        <v>7</v>
      </c>
      <c r="V45" s="56"/>
      <c r="W45" s="58">
        <f>SUM(W22:W43)</f>
        <v>150</v>
      </c>
      <c r="X45" s="21"/>
    </row>
    <row r="46" spans="2:26" ht="4.5" customHeight="1" thickTop="1" x14ac:dyDescent="0.2">
      <c r="B46" s="19"/>
      <c r="C46" s="52"/>
      <c r="D46" s="52"/>
      <c r="E46" s="52"/>
      <c r="F46" s="52"/>
      <c r="G46" s="180"/>
      <c r="X46" s="21"/>
    </row>
    <row r="47" spans="2:26" ht="11.25" hidden="1" customHeight="1" x14ac:dyDescent="0.2">
      <c r="B47" s="19"/>
      <c r="C47" s="179"/>
      <c r="D47" s="179"/>
      <c r="E47" s="179"/>
      <c r="F47" s="52"/>
      <c r="G47" s="195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6" s="52" customFormat="1" ht="13.5" thickBot="1" x14ac:dyDescent="0.25">
      <c r="B48" s="183"/>
      <c r="C48" s="176" t="s">
        <v>53</v>
      </c>
      <c r="D48" s="196"/>
      <c r="E48" s="196"/>
      <c r="F48" s="196"/>
      <c r="G48" s="197">
        <v>1</v>
      </c>
      <c r="H48" s="66"/>
      <c r="I48" s="198">
        <v>1</v>
      </c>
      <c r="J48" s="66"/>
      <c r="K48" s="66"/>
      <c r="L48" s="66"/>
      <c r="M48" s="198"/>
      <c r="N48" s="66"/>
      <c r="O48" s="66"/>
      <c r="P48" s="66"/>
      <c r="Q48" s="191"/>
      <c r="R48" s="66"/>
      <c r="S48" s="192">
        <f t="shared" ref="S48" si="2">IF(ISNUMBER(G48),G48,0)+IF(ISNUMBER(I48),I48,0)-IF(ISNUMBER(M48),M48,0)+IF(ISNUMBER(O48),O48,0)-IF(ISNUMBER(Q48),Q48,0)+IF(ISNUMBER(K48),K48,0)</f>
        <v>2</v>
      </c>
      <c r="T48" s="66"/>
      <c r="U48" s="66"/>
      <c r="V48" s="66"/>
      <c r="W48" s="192">
        <f t="shared" ref="W48" si="3">IF(ISNUMBER(S48),S48,0)-IF(ISNUMBER(U48),U48,0)</f>
        <v>2</v>
      </c>
      <c r="X48" s="184"/>
    </row>
    <row r="49" spans="1:23" s="10" customFormat="1" x14ac:dyDescent="0.2">
      <c r="A49" s="23"/>
      <c r="C49" s="23" t="s">
        <v>41</v>
      </c>
      <c r="G49" s="54"/>
      <c r="S49" s="56"/>
      <c r="W49" s="56">
        <f t="shared" ref="W49" si="4">IF(ISNUMBER(S49),S49,0)-IF(ISNUMBER(U49),U49,0)</f>
        <v>0</v>
      </c>
    </row>
    <row r="50" spans="1:23" x14ac:dyDescent="0.2">
      <c r="C50" t="s">
        <v>42</v>
      </c>
    </row>
    <row r="51" spans="1:23" x14ac:dyDescent="0.2">
      <c r="N51" s="23" t="s">
        <v>43</v>
      </c>
      <c r="Q51" s="24"/>
    </row>
    <row r="52" spans="1:23" x14ac:dyDescent="0.2">
      <c r="C52" s="214">
        <v>45271</v>
      </c>
      <c r="D52" s="215"/>
      <c r="E52" s="215"/>
      <c r="Q52" s="1"/>
      <c r="R52" s="1"/>
      <c r="S52" s="1"/>
      <c r="T52" s="1"/>
      <c r="U52" s="1"/>
      <c r="V52" s="1"/>
      <c r="W52" s="1"/>
    </row>
    <row r="53" spans="1:23" x14ac:dyDescent="0.2">
      <c r="C53" s="205"/>
      <c r="D53" s="205"/>
      <c r="E53" s="205"/>
      <c r="N53" s="23" t="s">
        <v>45</v>
      </c>
      <c r="Q53" s="213"/>
      <c r="R53" s="205"/>
      <c r="S53" s="205"/>
      <c r="T53" s="205"/>
      <c r="U53" s="205"/>
      <c r="V53" s="205"/>
      <c r="W53" s="205"/>
    </row>
    <row r="54" spans="1:23" x14ac:dyDescent="0.2">
      <c r="A54" s="2"/>
      <c r="N54" t="s">
        <v>52</v>
      </c>
      <c r="T54" s="10" t="s">
        <v>46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47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38" zoomScaleNormal="100" workbookViewId="0">
      <selection activeCell="M24" sqref="M24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206" t="s">
        <v>54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7" t="s">
        <v>55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2:22" ht="12" customHeight="1" x14ac:dyDescent="0.2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2:22" ht="4.5" customHeight="1" x14ac:dyDescent="0.2"/>
    <row r="7" spans="2:22" ht="12" hidden="1" customHeight="1" x14ac:dyDescent="0.2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2:22" hidden="1" x14ac:dyDescent="0.2"/>
    <row r="9" spans="2:22" ht="15.75" x14ac:dyDescent="0.25">
      <c r="B9" s="8" t="s">
        <v>56</v>
      </c>
      <c r="C9" s="8"/>
      <c r="D9" s="8"/>
      <c r="E9" s="8"/>
      <c r="H9" s="64">
        <f>Kriminal!G7</f>
        <v>0</v>
      </c>
      <c r="I9" s="59" t="str">
        <f>Kriminal!H7</f>
        <v>Novembru 2023</v>
      </c>
    </row>
    <row r="10" spans="2:22" ht="3.75" customHeight="1" x14ac:dyDescent="0.2"/>
    <row r="11" spans="2:22" ht="106.7" customHeight="1" x14ac:dyDescent="0.2">
      <c r="B11" s="208" t="s">
        <v>57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2:22" ht="6.75" hidden="1" customHeight="1" x14ac:dyDescent="0.2"/>
    <row r="13" spans="2:22" ht="10.5" customHeight="1" x14ac:dyDescent="0.2">
      <c r="B13" s="210" t="s">
        <v>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58</v>
      </c>
      <c r="H18" s="13"/>
      <c r="I18" s="13" t="s">
        <v>7</v>
      </c>
      <c r="J18" s="13"/>
      <c r="K18" s="13" t="s">
        <v>8</v>
      </c>
      <c r="L18" s="13"/>
      <c r="M18" s="13" t="s">
        <v>59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0" t="s">
        <v>14</v>
      </c>
      <c r="K19" s="17"/>
      <c r="L19" s="17"/>
      <c r="M19" s="17" t="s">
        <v>60</v>
      </c>
      <c r="N19" s="17"/>
      <c r="O19" s="35" t="s">
        <v>16</v>
      </c>
      <c r="P19" s="17"/>
      <c r="Q19" s="35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3"/>
      <c r="H23" s="54"/>
      <c r="I23" s="55"/>
      <c r="J23" s="54"/>
      <c r="K23" s="55"/>
      <c r="L23" s="54"/>
      <c r="M23" s="55"/>
      <c r="N23" s="54"/>
      <c r="O23" s="55"/>
      <c r="P23" s="54"/>
      <c r="Q23" s="55"/>
      <c r="R23" s="54"/>
      <c r="S23" s="56">
        <f t="shared" ref="S23:S43" si="0">IF(ISNUMBER(G23),G23,0)+IF(ISNUMBER(I23),I23,0)-IF(ISNUMBER(M23),M23,0)+IF(ISNUMBER(O23),O23,0)-IF(ISNUMBER(Q23),Q23,0)+IF(ISNUMBER(K23),K23,0)</f>
        <v>0</v>
      </c>
      <c r="T23" s="54"/>
      <c r="U23" s="55">
        <v>0</v>
      </c>
      <c r="V23" s="54"/>
      <c r="W23" s="56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3">
        <v>10</v>
      </c>
      <c r="H24" s="54"/>
      <c r="I24" s="57">
        <v>1</v>
      </c>
      <c r="J24" s="54"/>
      <c r="K24" s="57"/>
      <c r="L24" s="54"/>
      <c r="M24" s="57">
        <v>4</v>
      </c>
      <c r="N24" s="54"/>
      <c r="O24" s="57"/>
      <c r="P24" s="54"/>
      <c r="Q24" s="57"/>
      <c r="R24" s="54"/>
      <c r="S24" s="56">
        <f t="shared" si="0"/>
        <v>7</v>
      </c>
      <c r="T24" s="54"/>
      <c r="U24" s="57">
        <v>0</v>
      </c>
      <c r="V24" s="54"/>
      <c r="W24" s="56">
        <f>IF(ISNUMBER(S24),S24,0)-IF(ISNUMBER(U24),U24,0)</f>
        <v>7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7">
        <v>57</v>
      </c>
      <c r="H25" s="54"/>
      <c r="I25" s="57">
        <v>2</v>
      </c>
      <c r="J25" s="54"/>
      <c r="K25" s="57"/>
      <c r="L25" s="54"/>
      <c r="M25" s="57">
        <v>4</v>
      </c>
      <c r="N25" s="54"/>
      <c r="O25" s="57"/>
      <c r="P25" s="54"/>
      <c r="Q25" s="57"/>
      <c r="R25" s="54"/>
      <c r="S25" s="56">
        <f t="shared" si="0"/>
        <v>55</v>
      </c>
      <c r="T25" s="54"/>
      <c r="U25" s="57"/>
      <c r="V25" s="54"/>
      <c r="W25" s="56">
        <f>IF(ISNUMBER(S25),S25,0)-IF(ISNUMBER(U25),U25,0)</f>
        <v>55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3">
        <v>0</v>
      </c>
      <c r="H26" s="54"/>
      <c r="I26" s="57"/>
      <c r="J26" s="54"/>
      <c r="K26" s="57"/>
      <c r="L26" s="54"/>
      <c r="M26" s="57"/>
      <c r="N26" s="54"/>
      <c r="O26" s="57"/>
      <c r="P26" s="54"/>
      <c r="Q26" s="57"/>
      <c r="R26" s="54"/>
      <c r="S26" s="56">
        <f t="shared" si="0"/>
        <v>0</v>
      </c>
      <c r="T26" s="54"/>
      <c r="U26" s="57"/>
      <c r="V26" s="54"/>
      <c r="W26" s="56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3">
        <v>0</v>
      </c>
      <c r="H27" s="54"/>
      <c r="I27" s="57"/>
      <c r="J27" s="54"/>
      <c r="K27" s="57"/>
      <c r="L27" s="54"/>
      <c r="M27" s="57"/>
      <c r="N27" s="54"/>
      <c r="O27" s="57"/>
      <c r="P27" s="54"/>
      <c r="Q27" s="57"/>
      <c r="R27" s="54"/>
      <c r="S27" s="56">
        <f t="shared" si="0"/>
        <v>0</v>
      </c>
      <c r="T27" s="54"/>
      <c r="U27" s="57"/>
      <c r="V27" s="54"/>
      <c r="W27" s="56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3">
        <v>0</v>
      </c>
      <c r="H28" s="54"/>
      <c r="I28" s="57"/>
      <c r="J28" s="54"/>
      <c r="K28" s="57"/>
      <c r="L28" s="54"/>
      <c r="M28" s="57"/>
      <c r="N28" s="54"/>
      <c r="O28" s="57"/>
      <c r="P28" s="54"/>
      <c r="Q28" s="57"/>
      <c r="R28" s="54"/>
      <c r="S28" s="56">
        <f t="shared" si="0"/>
        <v>0</v>
      </c>
      <c r="T28" s="54"/>
      <c r="U28" s="57">
        <v>0</v>
      </c>
      <c r="V28" s="54"/>
      <c r="W28" s="56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3">
        <v>0</v>
      </c>
      <c r="H29" s="54"/>
      <c r="I29" s="57"/>
      <c r="J29" s="54"/>
      <c r="K29" s="57"/>
      <c r="L29" s="54"/>
      <c r="M29" s="57"/>
      <c r="N29" s="54"/>
      <c r="O29" s="57"/>
      <c r="P29" s="54"/>
      <c r="Q29" s="57"/>
      <c r="R29" s="54"/>
      <c r="S29" s="56">
        <f t="shared" si="0"/>
        <v>0</v>
      </c>
      <c r="T29" s="54"/>
      <c r="U29" s="57"/>
      <c r="V29" s="54"/>
      <c r="W29" s="56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3">
        <v>0</v>
      </c>
      <c r="H30" s="54"/>
      <c r="I30" s="57"/>
      <c r="J30" s="54"/>
      <c r="K30" s="57"/>
      <c r="L30" s="54"/>
      <c r="M30" s="57"/>
      <c r="N30" s="54"/>
      <c r="O30" s="57"/>
      <c r="P30" s="54"/>
      <c r="Q30" s="57"/>
      <c r="R30" s="54"/>
      <c r="S30" s="56">
        <f t="shared" si="0"/>
        <v>0</v>
      </c>
      <c r="T30" s="54"/>
      <c r="U30" s="57">
        <v>0</v>
      </c>
      <c r="V30" s="54"/>
      <c r="W30" s="56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3">
        <v>0</v>
      </c>
      <c r="H31" s="54"/>
      <c r="I31" s="57"/>
      <c r="J31" s="54"/>
      <c r="K31" s="57"/>
      <c r="L31" s="54"/>
      <c r="M31" s="57"/>
      <c r="N31" s="54"/>
      <c r="O31" s="57"/>
      <c r="P31" s="54"/>
      <c r="Q31" s="57"/>
      <c r="R31" s="54"/>
      <c r="S31" s="56">
        <f t="shared" si="0"/>
        <v>0</v>
      </c>
      <c r="T31" s="54"/>
      <c r="U31" s="57"/>
      <c r="V31" s="54"/>
      <c r="W31" s="56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3">
        <v>0</v>
      </c>
      <c r="H32" s="54"/>
      <c r="I32" s="57"/>
      <c r="J32" s="54"/>
      <c r="K32" s="57"/>
      <c r="L32" s="54"/>
      <c r="M32" s="57"/>
      <c r="N32" s="54"/>
      <c r="O32" s="57"/>
      <c r="P32" s="54"/>
      <c r="Q32" s="57"/>
      <c r="R32" s="54"/>
      <c r="S32" s="56">
        <f t="shared" si="0"/>
        <v>0</v>
      </c>
      <c r="T32" s="54"/>
      <c r="U32" s="57">
        <v>0</v>
      </c>
      <c r="V32" s="54"/>
      <c r="W32" s="56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3">
        <v>0</v>
      </c>
      <c r="H33" s="54"/>
      <c r="I33" s="57"/>
      <c r="J33" s="54"/>
      <c r="K33" s="57"/>
      <c r="L33" s="54"/>
      <c r="M33" s="57"/>
      <c r="N33" s="54"/>
      <c r="O33" s="57"/>
      <c r="P33" s="54"/>
      <c r="Q33" s="57"/>
      <c r="R33" s="54"/>
      <c r="S33" s="56">
        <f t="shared" si="0"/>
        <v>0</v>
      </c>
      <c r="T33" s="54"/>
      <c r="U33" s="57"/>
      <c r="V33" s="54"/>
      <c r="W33" s="56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3">
        <v>0</v>
      </c>
      <c r="H34" s="54"/>
      <c r="I34" s="57"/>
      <c r="J34" s="54"/>
      <c r="K34" s="57"/>
      <c r="L34" s="54"/>
      <c r="M34" s="57"/>
      <c r="N34" s="54"/>
      <c r="O34" s="57"/>
      <c r="P34" s="54"/>
      <c r="Q34" s="57"/>
      <c r="R34" s="54"/>
      <c r="S34" s="56">
        <f t="shared" si="0"/>
        <v>0</v>
      </c>
      <c r="T34" s="54"/>
      <c r="U34" s="57">
        <v>0</v>
      </c>
      <c r="V34" s="54"/>
      <c r="W34" s="56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3">
        <v>0</v>
      </c>
      <c r="H35" s="54"/>
      <c r="I35" s="57"/>
      <c r="J35" s="54"/>
      <c r="K35" s="57"/>
      <c r="L35" s="54"/>
      <c r="M35" s="57"/>
      <c r="N35" s="54"/>
      <c r="O35" s="57"/>
      <c r="P35" s="54"/>
      <c r="Q35" s="57"/>
      <c r="R35" s="54"/>
      <c r="S35" s="56">
        <f t="shared" si="0"/>
        <v>0</v>
      </c>
      <c r="T35" s="54"/>
      <c r="U35" s="57"/>
      <c r="V35" s="54"/>
      <c r="W35" s="56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3"/>
      <c r="H36" s="54"/>
      <c r="I36" s="57"/>
      <c r="J36" s="54"/>
      <c r="K36" s="57">
        <v>0</v>
      </c>
      <c r="L36" s="54"/>
      <c r="M36" s="57"/>
      <c r="N36" s="54"/>
      <c r="O36" s="57">
        <v>0</v>
      </c>
      <c r="P36" s="54"/>
      <c r="Q36" s="57">
        <v>0</v>
      </c>
      <c r="R36" s="54"/>
      <c r="S36" s="56">
        <f t="shared" si="0"/>
        <v>0</v>
      </c>
      <c r="T36" s="54"/>
      <c r="U36" s="57">
        <v>0</v>
      </c>
      <c r="V36" s="54">
        <v>0</v>
      </c>
      <c r="W36" s="56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3">
        <v>0</v>
      </c>
      <c r="H37" s="54"/>
      <c r="I37" s="57"/>
      <c r="J37" s="54"/>
      <c r="K37" s="57"/>
      <c r="L37" s="54"/>
      <c r="M37" s="57"/>
      <c r="N37" s="54"/>
      <c r="O37" s="57"/>
      <c r="P37" s="54"/>
      <c r="Q37" s="57"/>
      <c r="R37" s="54"/>
      <c r="S37" s="56">
        <f t="shared" si="0"/>
        <v>0</v>
      </c>
      <c r="T37" s="54"/>
      <c r="U37" s="57"/>
      <c r="V37" s="54"/>
      <c r="W37" s="56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3">
        <v>0</v>
      </c>
      <c r="H38" s="54"/>
      <c r="I38" s="57"/>
      <c r="J38" s="54"/>
      <c r="K38" s="57"/>
      <c r="L38" s="54"/>
      <c r="M38" s="57"/>
      <c r="N38" s="54"/>
      <c r="O38" s="57"/>
      <c r="P38" s="54"/>
      <c r="Q38" s="57"/>
      <c r="R38" s="54"/>
      <c r="S38" s="56">
        <f t="shared" si="0"/>
        <v>0</v>
      </c>
      <c r="T38" s="54"/>
      <c r="U38" s="57"/>
      <c r="V38" s="54"/>
      <c r="W38" s="56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3">
        <v>0</v>
      </c>
      <c r="H39" s="54"/>
      <c r="I39" s="57"/>
      <c r="J39" s="54"/>
      <c r="K39" s="57"/>
      <c r="L39" s="54"/>
      <c r="M39" s="57"/>
      <c r="N39" s="54"/>
      <c r="O39" s="57"/>
      <c r="P39" s="54"/>
      <c r="Q39" s="57"/>
      <c r="R39" s="54"/>
      <c r="S39" s="56">
        <f t="shared" si="0"/>
        <v>0</v>
      </c>
      <c r="T39" s="54"/>
      <c r="U39" s="57"/>
      <c r="V39" s="54"/>
      <c r="W39" s="56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3">
        <v>0</v>
      </c>
      <c r="H40" s="54"/>
      <c r="I40" s="57"/>
      <c r="J40" s="54"/>
      <c r="K40" s="57"/>
      <c r="L40" s="54"/>
      <c r="M40" s="57"/>
      <c r="N40" s="54"/>
      <c r="O40" s="57"/>
      <c r="P40" s="54"/>
      <c r="Q40" s="57"/>
      <c r="R40" s="54"/>
      <c r="S40" s="56">
        <f t="shared" si="0"/>
        <v>0</v>
      </c>
      <c r="T40" s="54"/>
      <c r="U40" s="57"/>
      <c r="V40" s="54"/>
      <c r="W40" s="56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3">
        <v>0</v>
      </c>
      <c r="H41" s="54"/>
      <c r="I41" s="57"/>
      <c r="J41" s="54"/>
      <c r="K41" s="57"/>
      <c r="L41" s="54"/>
      <c r="M41" s="57"/>
      <c r="N41" s="54"/>
      <c r="O41" s="57"/>
      <c r="P41" s="54"/>
      <c r="Q41" s="57"/>
      <c r="R41" s="54"/>
      <c r="S41" s="56">
        <f t="shared" si="0"/>
        <v>0</v>
      </c>
      <c r="T41" s="54"/>
      <c r="U41" s="57"/>
      <c r="V41" s="54"/>
      <c r="W41" s="56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3">
        <v>0</v>
      </c>
      <c r="H42" s="54"/>
      <c r="I42" s="57"/>
      <c r="J42" s="54"/>
      <c r="K42" s="57"/>
      <c r="L42" s="54"/>
      <c r="M42" s="57"/>
      <c r="N42" s="54"/>
      <c r="O42" s="57"/>
      <c r="P42" s="54"/>
      <c r="Q42" s="57"/>
      <c r="R42" s="54"/>
      <c r="S42" s="56">
        <f t="shared" si="0"/>
        <v>0</v>
      </c>
      <c r="T42" s="54"/>
      <c r="U42" s="57"/>
      <c r="V42" s="54"/>
      <c r="W42" s="56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39</v>
      </c>
      <c r="E43" s="20"/>
      <c r="G43" s="53">
        <v>0</v>
      </c>
      <c r="H43" s="54"/>
      <c r="I43" s="57"/>
      <c r="J43" s="54"/>
      <c r="K43" s="57"/>
      <c r="L43" s="54"/>
      <c r="M43" s="57"/>
      <c r="N43" s="54"/>
      <c r="O43" s="57"/>
      <c r="P43" s="54"/>
      <c r="Q43" s="57"/>
      <c r="R43" s="54"/>
      <c r="S43" s="56">
        <f t="shared" si="0"/>
        <v>0</v>
      </c>
      <c r="T43" s="54"/>
      <c r="U43" s="57"/>
      <c r="V43" s="54"/>
      <c r="W43" s="56">
        <f t="shared" si="1"/>
        <v>0</v>
      </c>
      <c r="X43" s="21"/>
    </row>
    <row r="44" spans="2:24" ht="6" customHeight="1" x14ac:dyDescent="0.2">
      <c r="B44" s="1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21"/>
    </row>
    <row r="45" spans="2:24" ht="13.5" thickBot="1" x14ac:dyDescent="0.25">
      <c r="B45" s="19"/>
      <c r="C45" t="s">
        <v>40</v>
      </c>
      <c r="G45" s="58">
        <f>SUM(G23:G43)</f>
        <v>67</v>
      </c>
      <c r="H45" s="56"/>
      <c r="I45" s="58">
        <f>SUM(I22:I43)</f>
        <v>3</v>
      </c>
      <c r="J45" s="56"/>
      <c r="K45" s="58">
        <f>SUM(K23:K43)</f>
        <v>0</v>
      </c>
      <c r="L45" s="56"/>
      <c r="M45" s="58">
        <f>SUM(M22:M43)</f>
        <v>8</v>
      </c>
      <c r="N45" s="56"/>
      <c r="O45" s="58">
        <f>SUM(O22:O43)</f>
        <v>0</v>
      </c>
      <c r="P45" s="56"/>
      <c r="Q45" s="58">
        <f>SUM(Q22:Q43)</f>
        <v>0</v>
      </c>
      <c r="R45" s="56"/>
      <c r="S45" s="58">
        <f>SUM(S22:S43)</f>
        <v>62</v>
      </c>
      <c r="T45" s="56"/>
      <c r="U45" s="58">
        <f>SUM(U22:U43)</f>
        <v>0</v>
      </c>
      <c r="V45" s="56"/>
      <c r="W45" s="58">
        <f>SUM(W22:W43)</f>
        <v>62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61</v>
      </c>
    </row>
    <row r="51" spans="3:23" x14ac:dyDescent="0.2">
      <c r="N51" s="23" t="s">
        <v>43</v>
      </c>
      <c r="Q51" s="24"/>
    </row>
    <row r="52" spans="3:23" x14ac:dyDescent="0.2">
      <c r="C52" s="214" t="s">
        <v>97</v>
      </c>
      <c r="D52" s="215"/>
      <c r="E52" s="215"/>
      <c r="Q52" s="1"/>
      <c r="R52" s="1"/>
      <c r="S52" s="1"/>
      <c r="T52" s="1"/>
      <c r="U52" s="1"/>
      <c r="V52" s="1"/>
      <c r="W52" s="1"/>
    </row>
    <row r="53" spans="3:23" x14ac:dyDescent="0.2">
      <c r="C53" s="205"/>
      <c r="D53" s="205"/>
      <c r="E53" s="205"/>
      <c r="K53" s="61"/>
      <c r="N53" s="23" t="s">
        <v>45</v>
      </c>
      <c r="Q53" s="24"/>
      <c r="S53" s="52"/>
      <c r="T53" s="36"/>
    </row>
    <row r="54" spans="3:23" x14ac:dyDescent="0.2">
      <c r="T54" s="10" t="s">
        <v>62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topLeftCell="A2" workbookViewId="0">
      <selection activeCell="C13" sqref="C13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2" t="s">
        <v>63</v>
      </c>
      <c r="B3" s="80"/>
      <c r="C3" s="80"/>
      <c r="D3" s="80"/>
      <c r="E3" s="80"/>
      <c r="F3" s="80"/>
      <c r="G3" s="80"/>
      <c r="H3" s="82"/>
      <c r="I3" s="80"/>
      <c r="J3" s="80"/>
      <c r="K3" s="80"/>
      <c r="L3" s="80"/>
      <c r="M3" s="80"/>
      <c r="N3" s="80"/>
    </row>
    <row r="4" spans="1:14" ht="9.75" customHeight="1" x14ac:dyDescent="0.2"/>
    <row r="5" spans="1:14" ht="15" x14ac:dyDescent="0.2">
      <c r="A5" s="81" t="s">
        <v>64</v>
      </c>
      <c r="B5" s="80"/>
      <c r="C5" s="80"/>
      <c r="D5" s="80"/>
      <c r="E5" s="80"/>
      <c r="F5" s="80"/>
      <c r="G5" s="80"/>
      <c r="H5" s="81"/>
      <c r="I5" s="80"/>
      <c r="J5" s="80"/>
      <c r="K5" s="80"/>
      <c r="L5" s="80"/>
      <c r="M5" s="80"/>
      <c r="N5" s="80"/>
    </row>
    <row r="6" spans="1:14" ht="6.75" customHeight="1" x14ac:dyDescent="0.2">
      <c r="H6" s="69"/>
    </row>
    <row r="7" spans="1:14" ht="15" x14ac:dyDescent="0.2">
      <c r="F7" s="80" t="s">
        <v>65</v>
      </c>
      <c r="G7" s="80"/>
      <c r="H7" s="70" t="s">
        <v>95</v>
      </c>
      <c r="I7" s="71"/>
      <c r="J7" s="72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66</v>
      </c>
    </row>
    <row r="9" spans="1:14" ht="13.5" thickBot="1" x14ac:dyDescent="0.25"/>
    <row r="10" spans="1:14" x14ac:dyDescent="0.2">
      <c r="F10" s="78" t="s">
        <v>11</v>
      </c>
      <c r="G10" s="73"/>
      <c r="H10" s="73"/>
      <c r="I10" s="73"/>
      <c r="J10" s="73"/>
      <c r="K10" s="73"/>
      <c r="L10" s="74" t="s">
        <v>58</v>
      </c>
      <c r="M10" s="73"/>
      <c r="N10" s="40" t="s">
        <v>13</v>
      </c>
    </row>
    <row r="11" spans="1:14" ht="13.5" thickBot="1" x14ac:dyDescent="0.25">
      <c r="F11" s="79"/>
      <c r="G11" s="75" t="s">
        <v>7</v>
      </c>
      <c r="H11" s="75" t="s">
        <v>67</v>
      </c>
      <c r="I11" s="75" t="s">
        <v>68</v>
      </c>
      <c r="J11" s="75" t="s">
        <v>69</v>
      </c>
      <c r="K11" s="75" t="s">
        <v>70</v>
      </c>
      <c r="L11" s="76"/>
      <c r="M11" s="75" t="s">
        <v>71</v>
      </c>
      <c r="N11" s="77"/>
    </row>
    <row r="12" spans="1:14" s="83" customFormat="1" ht="18.75" customHeight="1" x14ac:dyDescent="0.2">
      <c r="C12" s="85" t="s">
        <v>72</v>
      </c>
      <c r="D12" s="84"/>
      <c r="E12" s="84"/>
      <c r="F12" s="94"/>
      <c r="G12" s="95"/>
      <c r="H12" s="96"/>
      <c r="I12" s="96"/>
      <c r="J12" s="96"/>
      <c r="K12" s="97"/>
      <c r="L12" s="98"/>
      <c r="M12" s="99"/>
      <c r="N12" s="174"/>
    </row>
    <row r="13" spans="1:14" s="83" customFormat="1" ht="17.25" customHeight="1" x14ac:dyDescent="0.2">
      <c r="B13" s="54">
        <v>1</v>
      </c>
      <c r="C13" s="84" t="str">
        <f>'Lista Gudikanti'!A4</f>
        <v>Caruana Leonard</v>
      </c>
      <c r="D13" s="84"/>
      <c r="E13" s="84"/>
      <c r="F13" s="173">
        <f>'Caruana L. (Ghawdex)'!G45</f>
        <v>371</v>
      </c>
      <c r="G13" s="98">
        <f>'Caruana L. (Ghawdex)'!I45</f>
        <v>53</v>
      </c>
      <c r="H13" s="102">
        <f>'Caruana L. (Ghawdex)'!K45</f>
        <v>0</v>
      </c>
      <c r="I13" s="102">
        <f>'Caruana L. (Ghawdex)'!M45</f>
        <v>77</v>
      </c>
      <c r="J13" s="102">
        <f>'Caruana L. (Ghawdex)'!O45</f>
        <v>0</v>
      </c>
      <c r="K13" s="172">
        <f>'Caruana L. (Ghawdex)'!Q45</f>
        <v>3</v>
      </c>
      <c r="L13" s="54">
        <f>F13+G13+H13-I13+J13+K13-M13</f>
        <v>349</v>
      </c>
      <c r="M13" s="104">
        <f>'Caruana L. (Ghawdex)'!U45</f>
        <v>1</v>
      </c>
      <c r="N13" s="100">
        <f>L13-M13</f>
        <v>348</v>
      </c>
    </row>
    <row r="14" spans="1:14" s="83" customFormat="1" ht="17.25" customHeight="1" x14ac:dyDescent="0.2">
      <c r="B14" s="54">
        <v>2</v>
      </c>
      <c r="C14" s="84" t="str">
        <f>'Lista Gudikanti'!A5</f>
        <v>Frendo-Dimech Donatella</v>
      </c>
      <c r="D14" s="84"/>
      <c r="E14" s="84"/>
      <c r="F14" s="173">
        <f>'Frendo Dimech D. (Ghawdex)'!G45</f>
        <v>7</v>
      </c>
      <c r="G14" s="98">
        <f>'Frendo Dimech D. (Ghawdex)'!I45</f>
        <v>0</v>
      </c>
      <c r="H14" s="102">
        <f>'Frendo Dimech D. (Ghawdex)'!K45</f>
        <v>0</v>
      </c>
      <c r="I14" s="102">
        <f>'Frendo Dimech D. (Ghawdex)'!M45</f>
        <v>0</v>
      </c>
      <c r="J14" s="102">
        <f>'Frendo Dimech D. (Ghawdex)'!O45</f>
        <v>1</v>
      </c>
      <c r="K14" s="172">
        <f>'Frendo Dimech D. (Ghawdex)'!Q45</f>
        <v>0</v>
      </c>
      <c r="L14" s="54">
        <f t="shared" ref="L14:L16" si="0">F14+G14+H14-I14+J14+K14-M14</f>
        <v>8</v>
      </c>
      <c r="M14" s="104">
        <f>'Frendo Dimech D. (Ghawdex)'!U45</f>
        <v>0</v>
      </c>
      <c r="N14" s="100">
        <f t="shared" ref="N14:N16" si="1">L14-M14</f>
        <v>8</v>
      </c>
    </row>
    <row r="15" spans="1:14" s="83" customFormat="1" ht="17.25" customHeight="1" x14ac:dyDescent="0.2">
      <c r="B15" s="54">
        <v>3</v>
      </c>
      <c r="C15" s="84" t="str">
        <f>'Lista Gudikanti'!A6</f>
        <v>Grech Simone</v>
      </c>
      <c r="D15" s="84"/>
      <c r="E15" s="84"/>
      <c r="F15" s="173">
        <f>'Grech S. (Ghawdex)'!G45</f>
        <v>170</v>
      </c>
      <c r="G15" s="98">
        <f>'Grech S. (Ghawdex)'!I45</f>
        <v>2</v>
      </c>
      <c r="H15" s="102">
        <f>'Grech S. (Ghawdex)'!K45</f>
        <v>0</v>
      </c>
      <c r="I15" s="102">
        <f>'Grech S. (Ghawdex)'!M45</f>
        <v>15</v>
      </c>
      <c r="J15" s="102">
        <f>'Grech S. (Ghawdex)'!O45</f>
        <v>1</v>
      </c>
      <c r="K15" s="172">
        <f>'Grech S. (Ghawdex)'!Q45</f>
        <v>1</v>
      </c>
      <c r="L15" s="54">
        <f t="shared" si="0"/>
        <v>152</v>
      </c>
      <c r="M15" s="104">
        <f>'Grech S. (Ghawdex)'!U45</f>
        <v>7</v>
      </c>
      <c r="N15" s="100">
        <f t="shared" si="1"/>
        <v>145</v>
      </c>
    </row>
    <row r="16" spans="1:14" s="83" customFormat="1" ht="17.25" customHeight="1" x14ac:dyDescent="0.2">
      <c r="B16" s="54">
        <v>4</v>
      </c>
      <c r="C16" s="84" t="str">
        <f>'Lista Gudikanti'!A7</f>
        <v>Sultana Brigitte</v>
      </c>
      <c r="D16" s="84"/>
      <c r="E16" s="84"/>
      <c r="F16" s="173">
        <f>'Sultana B. (Għawdex)'!G45</f>
        <v>67</v>
      </c>
      <c r="G16" s="98">
        <f>'Sultana B. (Għawdex)'!I45</f>
        <v>3</v>
      </c>
      <c r="H16" s="102">
        <f>'Sultana B. (Għawdex)'!K45</f>
        <v>0</v>
      </c>
      <c r="I16" s="102">
        <f>'Sultana B. (Għawdex)'!M45</f>
        <v>8</v>
      </c>
      <c r="J16" s="102">
        <f>'Sultana B. (Għawdex)'!O45</f>
        <v>0</v>
      </c>
      <c r="K16" s="172">
        <f>'Sultana B. (Għawdex)'!Q45</f>
        <v>0</v>
      </c>
      <c r="L16" s="54">
        <f t="shared" si="0"/>
        <v>62</v>
      </c>
      <c r="M16" s="104">
        <f>'Sultana B. (Għawdex)'!U45</f>
        <v>0</v>
      </c>
      <c r="N16" s="100">
        <f t="shared" si="1"/>
        <v>62</v>
      </c>
    </row>
    <row r="17" spans="2:14" s="83" customFormat="1" ht="17.25" customHeight="1" x14ac:dyDescent="0.2">
      <c r="B17" s="54">
        <v>5</v>
      </c>
      <c r="C17" s="84"/>
      <c r="D17" s="84"/>
      <c r="E17" s="84"/>
      <c r="F17" s="94"/>
      <c r="G17" s="101"/>
      <c r="H17" s="102"/>
      <c r="I17" s="102"/>
      <c r="J17" s="102"/>
      <c r="K17" s="103"/>
      <c r="L17" s="98"/>
      <c r="M17" s="104"/>
      <c r="N17" s="100"/>
    </row>
    <row r="18" spans="2:14" s="83" customFormat="1" ht="17.25" customHeight="1" x14ac:dyDescent="0.2">
      <c r="B18" s="54">
        <v>6</v>
      </c>
      <c r="C18" s="84"/>
      <c r="D18" s="84"/>
      <c r="E18" s="84"/>
      <c r="F18" s="94"/>
      <c r="G18" s="101"/>
      <c r="H18" s="102"/>
      <c r="I18" s="102"/>
      <c r="J18" s="102"/>
      <c r="K18" s="103"/>
      <c r="L18" s="98"/>
      <c r="M18" s="104"/>
      <c r="N18" s="100"/>
    </row>
    <row r="19" spans="2:14" s="83" customFormat="1" ht="17.25" customHeight="1" thickBot="1" x14ac:dyDescent="0.25">
      <c r="B19" s="54">
        <v>7</v>
      </c>
      <c r="C19" s="84"/>
      <c r="D19" s="84"/>
      <c r="E19" s="84"/>
      <c r="F19" s="94"/>
      <c r="G19" s="101"/>
      <c r="H19" s="102"/>
      <c r="I19" s="102"/>
      <c r="J19" s="102"/>
      <c r="K19" s="103"/>
      <c r="L19" s="98"/>
      <c r="M19" s="104"/>
      <c r="N19" s="100"/>
    </row>
    <row r="20" spans="2:14" s="87" customFormat="1" ht="17.25" customHeight="1" thickBot="1" x14ac:dyDescent="0.25">
      <c r="D20" s="85" t="s">
        <v>73</v>
      </c>
      <c r="E20" s="86"/>
      <c r="F20" s="88">
        <f>SUM(F13:F19)</f>
        <v>615</v>
      </c>
      <c r="G20" s="89">
        <f t="shared" ref="G20:N20" si="2">SUM(G13:G19)</f>
        <v>58</v>
      </c>
      <c r="H20" s="90">
        <f t="shared" si="2"/>
        <v>0</v>
      </c>
      <c r="I20" s="90">
        <f t="shared" si="2"/>
        <v>100</v>
      </c>
      <c r="J20" s="90">
        <f t="shared" si="2"/>
        <v>2</v>
      </c>
      <c r="K20" s="91">
        <f t="shared" si="2"/>
        <v>4</v>
      </c>
      <c r="L20" s="92">
        <f t="shared" si="2"/>
        <v>571</v>
      </c>
      <c r="M20" s="91">
        <f t="shared" si="2"/>
        <v>8</v>
      </c>
      <c r="N20" s="93">
        <f t="shared" si="2"/>
        <v>563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216" t="s">
        <v>74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2.95" customHeight="1" x14ac:dyDescent="0.2">
      <c r="A4" s="218" t="s">
        <v>75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s="39" customFormat="1" ht="15" customHeight="1" x14ac:dyDescent="0.2">
      <c r="A5" s="219" t="s">
        <v>76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7" ht="15" customHeight="1" x14ac:dyDescent="0.2">
      <c r="A6" s="220" t="str">
        <f>CONCATENATE(Kriminal!F7, " ", Kriminal!H7)</f>
        <v>Statistika għal Novembru 2023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77</v>
      </c>
    </row>
    <row r="8" spans="1:17" ht="12.95" customHeight="1" thickBot="1" x14ac:dyDescent="0.25">
      <c r="N8" s="2"/>
    </row>
    <row r="9" spans="1:17" ht="96" customHeight="1" thickBot="1" x14ac:dyDescent="0.25">
      <c r="C9" s="153" t="s">
        <v>78</v>
      </c>
      <c r="D9" s="154" t="s">
        <v>79</v>
      </c>
      <c r="E9" s="154" t="s">
        <v>80</v>
      </c>
      <c r="F9" s="154" t="s">
        <v>81</v>
      </c>
      <c r="G9" s="155"/>
      <c r="H9" s="155"/>
      <c r="I9" s="155"/>
      <c r="J9" s="156" t="s">
        <v>82</v>
      </c>
      <c r="K9" s="157" t="s">
        <v>83</v>
      </c>
      <c r="L9" s="158" t="s">
        <v>84</v>
      </c>
      <c r="M9" s="159" t="s">
        <v>85</v>
      </c>
    </row>
    <row r="10" spans="1:17" ht="15.75" customHeight="1" x14ac:dyDescent="0.2">
      <c r="A10" s="39"/>
      <c r="B10" s="126" t="s">
        <v>19</v>
      </c>
      <c r="C10" s="107">
        <f>SUMIF('Grech S. (Ghawdex)'!$D$23:$D$43,B10,'Grech S. (Ghawdex)'!$I$23:$I$43)</f>
        <v>0</v>
      </c>
      <c r="D10" s="108">
        <f>SUMIF('Sultana B. (Għawdex)'!$D$23:$D$43,B10,'Sultana B. (Għawdex)'!$I$23:$I$43)</f>
        <v>0</v>
      </c>
      <c r="E10" s="108">
        <f>SUMIF('Caruana L. (Ghawdex)'!$D$23:$D$43,B10,'Caruana L. (Ghawdex)'!$I$23:$I$43)</f>
        <v>0</v>
      </c>
      <c r="F10" s="108">
        <f>SUMIF('Frendo Dimech D. (Ghawdex)'!$D$23:$D$43,B10,'Frendo Dimech D. (Ghawdex)'!$I$23:$I$43)</f>
        <v>0</v>
      </c>
      <c r="G10" s="132"/>
      <c r="H10" s="132"/>
      <c r="I10" s="132"/>
      <c r="J10" s="44">
        <f t="shared" ref="J10:J30" si="0">SUM(C10:I10)</f>
        <v>0</v>
      </c>
      <c r="K10" s="133">
        <f t="shared" ref="K10:K26" si="1">J10/$J$31</f>
        <v>0</v>
      </c>
      <c r="L10" s="119"/>
      <c r="M10" s="134"/>
    </row>
    <row r="11" spans="1:17" ht="15.75" customHeight="1" x14ac:dyDescent="0.2">
      <c r="B11" s="131" t="s">
        <v>20</v>
      </c>
      <c r="C11" s="107">
        <f>SUMIF('Grech S. (Ghawdex)'!$D$23:$D$43,B11,'Grech S. (Ghawdex)'!$I$23:$I$43)</f>
        <v>0</v>
      </c>
      <c r="D11" s="108">
        <f>SUMIF('Sultana B. (Għawdex)'!$D$23:$D$43,B11,'Sultana B. (Għawdex)'!$I$23:$I$43)</f>
        <v>1</v>
      </c>
      <c r="E11" s="108">
        <f>SUMIF('Caruana L. (Ghawdex)'!$D$23:$D$43,B11,'Caruana L. (Ghawdex)'!$I$23:$I$43)</f>
        <v>5</v>
      </c>
      <c r="F11" s="108">
        <f>SUMIF('Frendo Dimech D. (Ghawdex)'!$D$23:$D$43,B11,'Frendo Dimech D. (Ghawdex)'!$I$23:$I$43)</f>
        <v>0</v>
      </c>
      <c r="G11" s="132"/>
      <c r="H11" s="132"/>
      <c r="I11" s="132"/>
      <c r="J11" s="44">
        <f t="shared" si="0"/>
        <v>6</v>
      </c>
      <c r="K11" s="133">
        <f t="shared" si="1"/>
        <v>0.10344827586206896</v>
      </c>
      <c r="L11" s="119"/>
      <c r="M11" s="134"/>
    </row>
    <row r="12" spans="1:17" ht="15.75" customHeight="1" x14ac:dyDescent="0.2">
      <c r="B12" s="127" t="s">
        <v>21</v>
      </c>
      <c r="C12" s="107">
        <f>SUMIF('Grech S. (Ghawdex)'!$D$23:$D$43,B12,'Grech S. (Ghawdex)'!$I$23:$I$43)</f>
        <v>2</v>
      </c>
      <c r="D12" s="109">
        <f>SUMIF('Sultana B. (Għawdex)'!$D$23:$D$43,B12,'Sultana B. (Għawdex)'!$I$23:$I$43)</f>
        <v>2</v>
      </c>
      <c r="E12" s="109">
        <f>SUMIF('Caruana L. (Ghawdex)'!$D$23:$D$43,B12,'Caruana L. (Ghawdex)'!$I$23:$I$43)</f>
        <v>0</v>
      </c>
      <c r="F12" s="109">
        <f>SUMIF('Frendo Dimech D. (Ghawdex)'!$D$23:$D$43,B12,'Frendo Dimech D. (Ghawdex)'!$I$23:$I$43)</f>
        <v>0</v>
      </c>
      <c r="G12" s="45"/>
      <c r="H12" s="45"/>
      <c r="I12" s="45"/>
      <c r="J12" s="46">
        <f t="shared" si="0"/>
        <v>4</v>
      </c>
      <c r="K12" s="47">
        <f t="shared" si="1"/>
        <v>6.8965517241379309E-2</v>
      </c>
      <c r="L12" s="120">
        <f>SUM(J10:J12)</f>
        <v>10</v>
      </c>
      <c r="M12" s="128">
        <f>L12/$J$31</f>
        <v>0.17241379310344829</v>
      </c>
    </row>
    <row r="13" spans="1:17" ht="15.75" customHeight="1" x14ac:dyDescent="0.2">
      <c r="B13" s="129" t="s">
        <v>22</v>
      </c>
      <c r="C13" s="105">
        <f>SUMIF('Grech S. (Ghawdex)'!$D$23:$D$43,B13,'Grech S. (Ghawdex)'!$I$23:$I$43)</f>
        <v>0</v>
      </c>
      <c r="D13" s="106">
        <f>SUMIF('Sultana B. (Għawdex)'!$D$23:$D$43,B13,'Sultana B. (Għawdex)'!$I$23:$I$43)</f>
        <v>0</v>
      </c>
      <c r="E13" s="106">
        <f>SUMIF('Caruana L. (Ghawdex)'!$D$23:$D$43,B13,'Caruana L. (Ghawdex)'!$I$23:$I$43)</f>
        <v>0</v>
      </c>
      <c r="F13" s="106">
        <f>SUMIF('Frendo Dimech D. (Ghawdex)'!$D$23:$D$43,B13,'Frendo Dimech D. (Ghawdex)'!$I$23:$I$43)</f>
        <v>0</v>
      </c>
      <c r="G13" s="41"/>
      <c r="H13" s="41"/>
      <c r="I13" s="41"/>
      <c r="J13" s="42">
        <f t="shared" si="0"/>
        <v>0</v>
      </c>
      <c r="K13" s="43">
        <f t="shared" si="1"/>
        <v>0</v>
      </c>
      <c r="L13" s="118"/>
      <c r="M13" s="130"/>
    </row>
    <row r="14" spans="1:17" ht="15.75" customHeight="1" x14ac:dyDescent="0.2">
      <c r="B14" s="131" t="s">
        <v>23</v>
      </c>
      <c r="C14" s="107">
        <f>SUMIF('Grech S. (Ghawdex)'!$D$23:$D$43,B14,'Grech S. (Ghawdex)'!$I$23:$I$43)</f>
        <v>0</v>
      </c>
      <c r="D14" s="108">
        <f>SUMIF('Sultana B. (Għawdex)'!$D$23:$D$43,B14,'Sultana B. (Għawdex)'!$I$23:$I$43)</f>
        <v>0</v>
      </c>
      <c r="E14" s="108">
        <f>SUMIF('Caruana L. (Ghawdex)'!$D$23:$D$43,B14,'Caruana L. (Ghawdex)'!$I$23:$I$43)</f>
        <v>0</v>
      </c>
      <c r="F14" s="108">
        <f>SUMIF('Frendo Dimech D. (Ghawdex)'!$D$23:$D$43,B14,'Frendo Dimech D. (Ghawdex)'!$I$23:$I$43)</f>
        <v>0</v>
      </c>
      <c r="G14" s="132"/>
      <c r="H14" s="132"/>
      <c r="I14" s="132"/>
      <c r="J14" s="44">
        <f t="shared" si="0"/>
        <v>0</v>
      </c>
      <c r="K14" s="133">
        <f t="shared" si="1"/>
        <v>0</v>
      </c>
      <c r="L14" s="119"/>
      <c r="M14" s="134"/>
    </row>
    <row r="15" spans="1:17" ht="15.75" customHeight="1" x14ac:dyDescent="0.2">
      <c r="B15" s="127" t="s">
        <v>24</v>
      </c>
      <c r="C15" s="110">
        <f>SUMIF('Grech S. (Ghawdex)'!$D$23:$D$43,B15,'Grech S. (Ghawdex)'!$I$23:$I$43)</f>
        <v>0</v>
      </c>
      <c r="D15" s="109">
        <f>SUMIF('Sultana B. (Għawdex)'!$D$23:$D$43,B15,'Sultana B. (Għawdex)'!$I$23:$I$43)</f>
        <v>0</v>
      </c>
      <c r="E15" s="109">
        <f>SUMIF('Caruana L. (Ghawdex)'!$D$23:$D$43,B15,'Caruana L. (Ghawdex)'!$I$23:$I$43)</f>
        <v>0</v>
      </c>
      <c r="F15" s="109">
        <f>SUMIF('Frendo Dimech D. (Ghawdex)'!$D$23:$D$43,B15,'Frendo Dimech D. (Ghawdex)'!$I$23:$I$43)</f>
        <v>0</v>
      </c>
      <c r="G15" s="45"/>
      <c r="H15" s="45"/>
      <c r="I15" s="45"/>
      <c r="J15" s="46">
        <f t="shared" si="0"/>
        <v>0</v>
      </c>
      <c r="K15" s="47">
        <f t="shared" si="1"/>
        <v>0</v>
      </c>
      <c r="L15" s="120">
        <f>SUM(J13:J15)</f>
        <v>0</v>
      </c>
      <c r="M15" s="128">
        <f>L15/$J$31</f>
        <v>0</v>
      </c>
    </row>
    <row r="16" spans="1:17" ht="15.75" customHeight="1" x14ac:dyDescent="0.2">
      <c r="B16" s="129" t="s">
        <v>25</v>
      </c>
      <c r="C16" s="105">
        <f>SUMIF('Grech S. (Ghawdex)'!$D$23:$D$43,B16,'Grech S. (Ghawdex)'!$I$23:$I$43)</f>
        <v>0</v>
      </c>
      <c r="D16" s="106">
        <f>SUMIF('Sultana B. (Għawdex)'!$D$23:$D$43,B16,'Sultana B. (Għawdex)'!$I$23:$I$43)</f>
        <v>0</v>
      </c>
      <c r="E16" s="106">
        <f>SUMIF('Caruana L. (Ghawdex)'!$D$23:$D$43,B16,'Caruana L. (Ghawdex)'!$I$23:$I$43)</f>
        <v>0</v>
      </c>
      <c r="F16" s="106">
        <f>SUMIF('Frendo Dimech D. (Ghawdex)'!$D$23:$D$43,B16,'Frendo Dimech D. (Ghawdex)'!$I$23:$I$43)</f>
        <v>0</v>
      </c>
      <c r="G16" s="41"/>
      <c r="H16" s="41"/>
      <c r="I16" s="41"/>
      <c r="J16" s="42">
        <f t="shared" si="0"/>
        <v>0</v>
      </c>
      <c r="K16" s="43">
        <f t="shared" si="1"/>
        <v>0</v>
      </c>
      <c r="L16" s="118"/>
      <c r="M16" s="130"/>
    </row>
    <row r="17" spans="2:13" ht="15.75" customHeight="1" x14ac:dyDescent="0.2">
      <c r="B17" s="131" t="s">
        <v>26</v>
      </c>
      <c r="C17" s="107">
        <f>SUMIF('Grech S. (Ghawdex)'!$D$23:$D$43,B17,'Grech S. (Ghawdex)'!$I$23:$I$43)</f>
        <v>0</v>
      </c>
      <c r="D17" s="108">
        <f>SUMIF('Sultana B. (Għawdex)'!$D$23:$D$43,B17,'Sultana B. (Għawdex)'!$I$23:$I$43)</f>
        <v>0</v>
      </c>
      <c r="E17" s="108">
        <f>SUMIF('Caruana L. (Ghawdex)'!$D$23:$D$43,B17,'Caruana L. (Ghawdex)'!$I$23:$I$43)</f>
        <v>0</v>
      </c>
      <c r="F17" s="108">
        <f>SUMIF('Frendo Dimech D. (Ghawdex)'!$D$23:$D$43,B17,'Frendo Dimech D. (Ghawdex)'!$I$23:$I$43)</f>
        <v>0</v>
      </c>
      <c r="G17" s="132"/>
      <c r="H17" s="132"/>
      <c r="I17" s="132"/>
      <c r="J17" s="44">
        <f t="shared" si="0"/>
        <v>0</v>
      </c>
      <c r="K17" s="133">
        <f t="shared" si="1"/>
        <v>0</v>
      </c>
      <c r="L17" s="119"/>
      <c r="M17" s="134"/>
    </row>
    <row r="18" spans="2:13" ht="15.75" customHeight="1" x14ac:dyDescent="0.2">
      <c r="B18" s="131" t="s">
        <v>27</v>
      </c>
      <c r="C18" s="107">
        <f>SUMIF('Grech S. (Ghawdex)'!$D$23:$D$43,B18,'Grech S. (Ghawdex)'!$I$23:$I$43)</f>
        <v>0</v>
      </c>
      <c r="D18" s="108">
        <f>SUMIF('Sultana B. (Għawdex)'!$D$23:$D$43,B18,'Sultana B. (Għawdex)'!$I$23:$I$43)</f>
        <v>0</v>
      </c>
      <c r="E18" s="108">
        <f>SUMIF('Caruana L. (Ghawdex)'!$D$23:$D$43,B18,'Caruana L. (Ghawdex)'!$I$23:$I$43)</f>
        <v>0</v>
      </c>
      <c r="F18" s="108">
        <f>SUMIF('Frendo Dimech D. (Ghawdex)'!$D$23:$D$43,B18,'Frendo Dimech D. (Ghawdex)'!$I$23:$I$43)</f>
        <v>0</v>
      </c>
      <c r="G18" s="132"/>
      <c r="H18" s="132"/>
      <c r="I18" s="132"/>
      <c r="J18" s="44">
        <f t="shared" si="0"/>
        <v>0</v>
      </c>
      <c r="K18" s="133">
        <f t="shared" si="1"/>
        <v>0</v>
      </c>
      <c r="L18" s="119"/>
      <c r="M18" s="134"/>
    </row>
    <row r="19" spans="2:13" ht="15.75" customHeight="1" x14ac:dyDescent="0.2">
      <c r="B19" s="131" t="s">
        <v>28</v>
      </c>
      <c r="C19" s="107">
        <f>SUMIF('Grech S. (Ghawdex)'!$D$23:$D$43,B19,'Grech S. (Ghawdex)'!$I$23:$I$43)</f>
        <v>0</v>
      </c>
      <c r="D19" s="108">
        <f>SUMIF('Sultana B. (Għawdex)'!$D$23:$D$43,B19,'Sultana B. (Għawdex)'!$I$23:$I$43)</f>
        <v>0</v>
      </c>
      <c r="E19" s="108">
        <f>SUMIF('Caruana L. (Ghawdex)'!$D$23:$D$43,B19,'Caruana L. (Ghawdex)'!$I$23:$I$43)</f>
        <v>0</v>
      </c>
      <c r="F19" s="108">
        <f>SUMIF('Frendo Dimech D. (Ghawdex)'!$D$23:$D$43,B19,'Frendo Dimech D. (Ghawdex)'!$I$23:$I$43)</f>
        <v>0</v>
      </c>
      <c r="G19" s="132"/>
      <c r="H19" s="132"/>
      <c r="I19" s="132"/>
      <c r="J19" s="44">
        <f t="shared" si="0"/>
        <v>0</v>
      </c>
      <c r="K19" s="133">
        <f t="shared" si="1"/>
        <v>0</v>
      </c>
      <c r="L19" s="119"/>
      <c r="M19" s="134"/>
    </row>
    <row r="20" spans="2:13" ht="15.75" customHeight="1" x14ac:dyDescent="0.2">
      <c r="B20" s="127" t="s">
        <v>29</v>
      </c>
      <c r="C20" s="110">
        <f>SUMIF('Grech S. (Ghawdex)'!$D$23:$D$43,B20,'Grech S. (Ghawdex)'!$I$23:$I$43)</f>
        <v>0</v>
      </c>
      <c r="D20" s="109">
        <f>SUMIF('Sultana B. (Għawdex)'!$D$23:$D$43,B20,'Sultana B. (Għawdex)'!$I$23:$I$43)</f>
        <v>0</v>
      </c>
      <c r="E20" s="109">
        <f>SUMIF('Caruana L. (Ghawdex)'!$D$23:$D$43,B20,'Caruana L. (Ghawdex)'!$I$23:$I$43)</f>
        <v>0</v>
      </c>
      <c r="F20" s="109">
        <f>SUMIF('Frendo Dimech D. (Ghawdex)'!$D$23:$D$43,B20,'Frendo Dimech D. (Ghawdex)'!$I$23:$I$43)</f>
        <v>0</v>
      </c>
      <c r="G20" s="45"/>
      <c r="H20" s="45"/>
      <c r="I20" s="45"/>
      <c r="J20" s="46">
        <f t="shared" si="0"/>
        <v>0</v>
      </c>
      <c r="K20" s="47">
        <f t="shared" si="1"/>
        <v>0</v>
      </c>
      <c r="L20" s="120">
        <f>SUM(J16:J20)</f>
        <v>0</v>
      </c>
      <c r="M20" s="128">
        <f>L20/$J$31</f>
        <v>0</v>
      </c>
    </row>
    <row r="21" spans="2:13" ht="15.75" customHeight="1" x14ac:dyDescent="0.2">
      <c r="B21" s="129" t="s">
        <v>30</v>
      </c>
      <c r="C21" s="105">
        <f>SUMIF('Grech S. (Ghawdex)'!$D$23:$D$43,B21,'Grech S. (Ghawdex)'!$I$23:$I$43)</f>
        <v>0</v>
      </c>
      <c r="D21" s="106">
        <f>SUMIF('Sultana B. (Għawdex)'!$D$23:$D$43,B21,'Sultana B. (Għawdex)'!$I$23:$I$43)</f>
        <v>0</v>
      </c>
      <c r="E21" s="106">
        <f>SUMIF('Caruana L. (Ghawdex)'!$D$23:$D$43,B21,'Caruana L. (Ghawdex)'!$I$23:$I$43)</f>
        <v>2</v>
      </c>
      <c r="F21" s="106">
        <f>SUMIF('Frendo Dimech D. (Ghawdex)'!$D$23:$D$43,B21,'Frendo Dimech D. (Ghawdex)'!$I$23:$I$43)</f>
        <v>0</v>
      </c>
      <c r="G21" s="41"/>
      <c r="H21" s="41"/>
      <c r="I21" s="41"/>
      <c r="J21" s="42">
        <f t="shared" si="0"/>
        <v>2</v>
      </c>
      <c r="K21" s="43">
        <f t="shared" si="1"/>
        <v>3.4482758620689655E-2</v>
      </c>
      <c r="L21" s="118"/>
      <c r="M21" s="130"/>
    </row>
    <row r="22" spans="2:13" ht="15.75" customHeight="1" x14ac:dyDescent="0.2">
      <c r="B22" s="127" t="s">
        <v>31</v>
      </c>
      <c r="C22" s="110">
        <f>SUMIF('Grech S. (Ghawdex)'!$D$23:$D$43,B22,'Grech S. (Ghawdex)'!$I$23:$I$43)</f>
        <v>0</v>
      </c>
      <c r="D22" s="109">
        <f>SUMIF('Sultana B. (Għawdex)'!$D$23:$D$43,B22,'Sultana B. (Għawdex)'!$I$23:$I$43)</f>
        <v>0</v>
      </c>
      <c r="E22" s="109">
        <f>SUMIF('Caruana L. (Ghawdex)'!$D$23:$D$43,B22,'Caruana L. (Ghawdex)'!$I$23:$I$43)</f>
        <v>0</v>
      </c>
      <c r="F22" s="109">
        <f>SUMIF('Frendo Dimech D. (Ghawdex)'!$D$23:$D$43,B22,'Frendo Dimech D. (Ghawdex)'!$I$23:$I$43)</f>
        <v>0</v>
      </c>
      <c r="G22" s="45"/>
      <c r="H22" s="45"/>
      <c r="I22" s="45"/>
      <c r="J22" s="46">
        <f t="shared" si="0"/>
        <v>0</v>
      </c>
      <c r="K22" s="47">
        <f t="shared" si="1"/>
        <v>0</v>
      </c>
      <c r="L22" s="120">
        <f>SUM(J21:J22)</f>
        <v>2</v>
      </c>
      <c r="M22" s="128">
        <f t="shared" ref="M22:M30" si="2">L22/$J$31</f>
        <v>3.4482758620689655E-2</v>
      </c>
    </row>
    <row r="23" spans="2:13" ht="15.75" customHeight="1" x14ac:dyDescent="0.2">
      <c r="B23" s="129" t="s">
        <v>32</v>
      </c>
      <c r="C23" s="105">
        <f>SUMIF('Grech S. (Ghawdex)'!$D$23:$D$43,B23,'Grech S. (Ghawdex)'!$I$23:$I$43)</f>
        <v>0</v>
      </c>
      <c r="D23" s="106">
        <f>SUMIF('Sultana B. (Għawdex)'!$D$23:$D$43,B23,'Sultana B. (Għawdex)'!$I$23:$I$43)</f>
        <v>0</v>
      </c>
      <c r="E23" s="106">
        <f>SUMIF('Caruana L. (Ghawdex)'!$D$23:$D$43,B23,'Caruana L. (Ghawdex)'!$I$23:$I$43)</f>
        <v>46</v>
      </c>
      <c r="F23" s="106">
        <f>SUMIF('Frendo Dimech D. (Ghawdex)'!$D$23:$D$43,B23,'Frendo Dimech D. (Ghawdex)'!$I$23:$I$43)</f>
        <v>0</v>
      </c>
      <c r="G23" s="41"/>
      <c r="H23" s="41"/>
      <c r="I23" s="41"/>
      <c r="J23" s="42">
        <f t="shared" si="0"/>
        <v>46</v>
      </c>
      <c r="K23" s="48">
        <f t="shared" si="1"/>
        <v>0.7931034482758621</v>
      </c>
      <c r="L23" s="121">
        <f t="shared" ref="L23:L30" si="3">SUM(J23)</f>
        <v>46</v>
      </c>
      <c r="M23" s="135">
        <f t="shared" si="2"/>
        <v>0.7931034482758621</v>
      </c>
    </row>
    <row r="24" spans="2:13" ht="15.75" customHeight="1" x14ac:dyDescent="0.2">
      <c r="B24" s="129" t="s">
        <v>33</v>
      </c>
      <c r="C24" s="105">
        <f>SUMIF('Grech S. (Ghawdex)'!$D$23:$D$43,B24,'Grech S. (Ghawdex)'!$I$23:$I$43)</f>
        <v>0</v>
      </c>
      <c r="D24" s="106">
        <f>SUMIF('Sultana B. (Għawdex)'!$D$23:$D$43,B24,'Sultana B. (Għawdex)'!$I$23:$I$43)</f>
        <v>0</v>
      </c>
      <c r="E24" s="106">
        <f>SUMIF('Caruana L. (Ghawdex)'!$D$23:$D$43,B24,'Caruana L. (Ghawdex)'!$I$23:$I$43)</f>
        <v>0</v>
      </c>
      <c r="F24" s="106">
        <f>SUMIF('Frendo Dimech D. (Ghawdex)'!$D$23:$D$43,B24,'Frendo Dimech D. (Ghawdex)'!$I$23:$I$43)</f>
        <v>0</v>
      </c>
      <c r="G24" s="41"/>
      <c r="H24" s="41"/>
      <c r="I24" s="41"/>
      <c r="J24" s="42">
        <f t="shared" si="0"/>
        <v>0</v>
      </c>
      <c r="K24" s="48">
        <f t="shared" si="1"/>
        <v>0</v>
      </c>
      <c r="L24" s="121">
        <f t="shared" si="3"/>
        <v>0</v>
      </c>
      <c r="M24" s="135">
        <f t="shared" si="2"/>
        <v>0</v>
      </c>
    </row>
    <row r="25" spans="2:13" ht="15.75" customHeight="1" x14ac:dyDescent="0.2">
      <c r="B25" s="129" t="s">
        <v>34</v>
      </c>
      <c r="C25" s="105">
        <f>SUMIF('Grech S. (Ghawdex)'!$D$23:$D$43,B25,'Grech S. (Ghawdex)'!$I$23:$I$43)</f>
        <v>0</v>
      </c>
      <c r="D25" s="106">
        <f>SUMIF('Sultana B. (Għawdex)'!$D$23:$D$43,B25,'Sultana B. (Għawdex)'!$I$23:$I$43)</f>
        <v>0</v>
      </c>
      <c r="E25" s="106">
        <f>SUMIF('Caruana L. (Ghawdex)'!$D$23:$D$43,B25,'Caruana L. (Ghawdex)'!$I$23:$I$43)</f>
        <v>0</v>
      </c>
      <c r="F25" s="106">
        <f>SUMIF('Frendo Dimech D. (Ghawdex)'!$D$23:$D$43,B25,'Frendo Dimech D. (Ghawdex)'!$I$23:$I$43)</f>
        <v>0</v>
      </c>
      <c r="G25" s="41"/>
      <c r="H25" s="41"/>
      <c r="I25" s="41"/>
      <c r="J25" s="42">
        <f t="shared" si="0"/>
        <v>0</v>
      </c>
      <c r="K25" s="48">
        <f t="shared" si="1"/>
        <v>0</v>
      </c>
      <c r="L25" s="121">
        <f t="shared" si="3"/>
        <v>0</v>
      </c>
      <c r="M25" s="135">
        <f t="shared" si="2"/>
        <v>0</v>
      </c>
    </row>
    <row r="26" spans="2:13" ht="15.75" customHeight="1" x14ac:dyDescent="0.2">
      <c r="B26" s="129" t="s">
        <v>35</v>
      </c>
      <c r="C26" s="105">
        <f>SUMIF('Grech S. (Ghawdex)'!$D$23:$D$43,B26,'Grech S. (Ghawdex)'!$I$23:$I$43)</f>
        <v>0</v>
      </c>
      <c r="D26" s="106">
        <f>SUMIF('Sultana B. (Għawdex)'!$D$23:$D$43,B26,'Sultana B. (Għawdex)'!$I$23:$I$43)</f>
        <v>0</v>
      </c>
      <c r="E26" s="106">
        <f>SUMIF('Caruana L. (Ghawdex)'!$D$23:$D$43,B26,'Caruana L. (Ghawdex)'!$I$23:$I$43)</f>
        <v>0</v>
      </c>
      <c r="F26" s="106">
        <f>SUMIF('Frendo Dimech D. (Ghawdex)'!$D$23:$D$43,B26,'Frendo Dimech D. (Ghawdex)'!$I$23:$I$43)</f>
        <v>0</v>
      </c>
      <c r="G26" s="41"/>
      <c r="H26" s="41"/>
      <c r="I26" s="41"/>
      <c r="J26" s="42">
        <f t="shared" si="0"/>
        <v>0</v>
      </c>
      <c r="K26" s="48">
        <f t="shared" si="1"/>
        <v>0</v>
      </c>
      <c r="L26" s="121">
        <f t="shared" si="3"/>
        <v>0</v>
      </c>
      <c r="M26" s="135">
        <f t="shared" si="2"/>
        <v>0</v>
      </c>
    </row>
    <row r="27" spans="2:13" ht="15.75" customHeight="1" x14ac:dyDescent="0.2">
      <c r="B27" s="136" t="s">
        <v>36</v>
      </c>
      <c r="C27" s="105">
        <f>SUMIF('Grech S. (Ghawdex)'!$D$23:$D$43,B27,'Grech S. (Ghawdex)'!$I$23:$I$43)</f>
        <v>0</v>
      </c>
      <c r="D27" s="106">
        <f>SUMIF('Sultana B. (Għawdex)'!$D$23:$D$43,B27,'Sultana B. (Għawdex)'!$I$23:$I$43)</f>
        <v>0</v>
      </c>
      <c r="E27" s="106">
        <f>SUMIF('Caruana L. (Ghawdex)'!$D$23:$D$43,B27,'Caruana L. (Ghawdex)'!$I$23:$I$43)</f>
        <v>0</v>
      </c>
      <c r="F27" s="106">
        <f>SUMIF('Frendo Dimech D. (Ghawdex)'!$D$23:$D$43,B27,'Frendo Dimech D. (Ghawdex)'!$I$23:$I$43)</f>
        <v>0</v>
      </c>
      <c r="G27" s="41"/>
      <c r="H27" s="41"/>
      <c r="I27" s="41"/>
      <c r="J27" s="42">
        <f t="shared" si="0"/>
        <v>0</v>
      </c>
      <c r="K27" s="48">
        <f>J27/$J$31</f>
        <v>0</v>
      </c>
      <c r="L27" s="121">
        <f t="shared" si="3"/>
        <v>0</v>
      </c>
      <c r="M27" s="135">
        <f t="shared" si="2"/>
        <v>0</v>
      </c>
    </row>
    <row r="28" spans="2:13" ht="15.75" customHeight="1" x14ac:dyDescent="0.2">
      <c r="B28" s="136" t="s">
        <v>37</v>
      </c>
      <c r="C28" s="105">
        <f>SUMIF('Grech S. (Ghawdex)'!$D$23:$D$43,B28,'Grech S. (Ghawdex)'!$I$23:$I$43)</f>
        <v>0</v>
      </c>
      <c r="D28" s="106">
        <f>SUMIF('Sultana B. (Għawdex)'!$D$23:$D$43,B28,'Sultana B. (Għawdex)'!$I$23:$I$43)</f>
        <v>0</v>
      </c>
      <c r="E28" s="106">
        <f>SUMIF('Caruana L. (Ghawdex)'!$D$23:$D$43,B28,'Caruana L. (Ghawdex)'!$I$23:$I$43)</f>
        <v>0</v>
      </c>
      <c r="F28" s="106">
        <f>SUMIF('Frendo Dimech D. (Ghawdex)'!$D$23:$D$43,B28,'Frendo Dimech D. (Ghawdex)'!$I$23:$I$43)</f>
        <v>0</v>
      </c>
      <c r="G28" s="41"/>
      <c r="H28" s="41"/>
      <c r="I28" s="41"/>
      <c r="J28" s="42">
        <f t="shared" si="0"/>
        <v>0</v>
      </c>
      <c r="K28" s="48">
        <f>J28/$J$31</f>
        <v>0</v>
      </c>
      <c r="L28" s="121">
        <f t="shared" si="3"/>
        <v>0</v>
      </c>
      <c r="M28" s="135">
        <f t="shared" si="2"/>
        <v>0</v>
      </c>
    </row>
    <row r="29" spans="2:13" ht="15.75" customHeight="1" x14ac:dyDescent="0.2">
      <c r="B29" s="136" t="s">
        <v>38</v>
      </c>
      <c r="C29" s="105">
        <f>SUMIF('Grech S. (Ghawdex)'!$D$23:$D$43,B29,'Grech S. (Ghawdex)'!$I$23:$I$43)</f>
        <v>0</v>
      </c>
      <c r="D29" s="106">
        <f>SUMIF('Sultana B. (Għawdex)'!$D$23:$D$43,B29,'Sultana B. (Għawdex)'!$I$23:$I$43)</f>
        <v>0</v>
      </c>
      <c r="E29" s="106">
        <f>SUMIF('Caruana L. (Ghawdex)'!$D$23:$D$43,B29,'Caruana L. (Ghawdex)'!$I$23:$I$43)</f>
        <v>0</v>
      </c>
      <c r="F29" s="106">
        <f>SUMIF('Frendo Dimech D. (Ghawdex)'!$D$23:$D$43,B29,'Frendo Dimech D. (Ghawdex)'!$I$23:$I$43)</f>
        <v>0</v>
      </c>
      <c r="G29" s="41"/>
      <c r="H29" s="41"/>
      <c r="I29" s="41"/>
      <c r="J29" s="42">
        <f t="shared" si="0"/>
        <v>0</v>
      </c>
      <c r="K29" s="48">
        <f>J29/$J$31</f>
        <v>0</v>
      </c>
      <c r="L29" s="121">
        <f t="shared" si="3"/>
        <v>0</v>
      </c>
      <c r="M29" s="135">
        <f t="shared" si="2"/>
        <v>0</v>
      </c>
    </row>
    <row r="30" spans="2:13" ht="15.75" customHeight="1" thickBot="1" x14ac:dyDescent="0.25">
      <c r="B30" s="137" t="s">
        <v>39</v>
      </c>
      <c r="C30" s="138">
        <f>SUMIF('Grech S. (Ghawdex)'!$D$23:$D$43,B30,'Grech S. (Ghawdex)'!$I$23:$I$43)</f>
        <v>0</v>
      </c>
      <c r="D30" s="139">
        <f>SUMIF('Sultana B. (Għawdex)'!$D$23:$D$43,B30,'Sultana B. (Għawdex)'!$I$23:$I$43)</f>
        <v>0</v>
      </c>
      <c r="E30" s="139">
        <f>SUMIF('Caruana L. (Ghawdex)'!$D$23:$D$43,B30,'Caruana L. (Ghawdex)'!$I$23:$I$43)</f>
        <v>0</v>
      </c>
      <c r="F30" s="139">
        <f>SUMIF('Frendo Dimech D. (Ghawdex)'!$D$23:$D$43,B30,'Frendo Dimech D. (Ghawdex)'!$I$23:$I$43)</f>
        <v>0</v>
      </c>
      <c r="G30" s="140"/>
      <c r="H30" s="140"/>
      <c r="I30" s="140"/>
      <c r="J30" s="141">
        <f t="shared" si="0"/>
        <v>0</v>
      </c>
      <c r="K30" s="142">
        <f>J30/$J$31</f>
        <v>0</v>
      </c>
      <c r="L30" s="143">
        <f t="shared" si="3"/>
        <v>0</v>
      </c>
      <c r="M30" s="144">
        <f t="shared" si="2"/>
        <v>0</v>
      </c>
    </row>
    <row r="31" spans="2:13" ht="13.5" customHeight="1" thickBot="1" x14ac:dyDescent="0.25">
      <c r="B31" s="122" t="s">
        <v>82</v>
      </c>
      <c r="C31" s="123">
        <f t="shared" ref="C31:F31" si="4">SUM(C10:C30)</f>
        <v>2</v>
      </c>
      <c r="D31" s="124">
        <f t="shared" si="4"/>
        <v>3</v>
      </c>
      <c r="E31" s="124">
        <f t="shared" si="4"/>
        <v>53</v>
      </c>
      <c r="F31" s="124">
        <f t="shared" si="4"/>
        <v>0</v>
      </c>
      <c r="G31" s="125">
        <f t="shared" ref="G31:I31" si="5">SUM(G10:G26)</f>
        <v>0</v>
      </c>
      <c r="H31" s="125">
        <f t="shared" si="5"/>
        <v>0</v>
      </c>
      <c r="I31" s="125">
        <f t="shared" si="5"/>
        <v>0</v>
      </c>
      <c r="J31" s="46">
        <f>SUM(J10:J30)</f>
        <v>58</v>
      </c>
      <c r="K31" s="6"/>
      <c r="L31" s="5"/>
      <c r="M31" s="7"/>
    </row>
    <row r="32" spans="2:13" ht="13.5" customHeight="1" thickBot="1" x14ac:dyDescent="0.25">
      <c r="C32" s="111">
        <f>C31/J31</f>
        <v>3.4482758620689655E-2</v>
      </c>
      <c r="D32" s="112">
        <f>D31/J31</f>
        <v>5.1724137931034482E-2</v>
      </c>
      <c r="E32" s="112">
        <f>E31/J31</f>
        <v>0.91379310344827591</v>
      </c>
      <c r="F32" s="112">
        <f>F31/J31</f>
        <v>0</v>
      </c>
      <c r="G32" s="49">
        <f>G31/J31</f>
        <v>0</v>
      </c>
      <c r="H32" s="49">
        <f>H31/J31</f>
        <v>0</v>
      </c>
      <c r="I32" s="117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216" t="s">
        <v>74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:20" ht="12.95" customHeight="1" x14ac:dyDescent="0.2">
      <c r="A4" s="218" t="s">
        <v>86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</row>
    <row r="5" spans="1:20" s="39" customFormat="1" ht="15" customHeight="1" x14ac:dyDescent="0.2">
      <c r="A5" s="219" t="s">
        <v>87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</row>
    <row r="6" spans="1:20" ht="15" customHeight="1" x14ac:dyDescent="0.2">
      <c r="A6" s="220" t="str">
        <f>CONCATENATE(Kriminal!F7, " ", Kriminal!H7)</f>
        <v>Statistika għal Novembru 2023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66</v>
      </c>
    </row>
    <row r="8" spans="1:20" ht="12.95" customHeight="1" thickBot="1" x14ac:dyDescent="0.25">
      <c r="P8" s="2"/>
    </row>
    <row r="9" spans="1:20" ht="96" customHeight="1" thickBot="1" x14ac:dyDescent="0.25">
      <c r="B9" s="153" t="s">
        <v>78</v>
      </c>
      <c r="C9" s="154" t="s">
        <v>79</v>
      </c>
      <c r="D9" s="154" t="s">
        <v>80</v>
      </c>
      <c r="E9" s="154" t="s">
        <v>81</v>
      </c>
      <c r="F9" s="155"/>
      <c r="G9" s="155"/>
      <c r="H9" s="155"/>
      <c r="I9" s="155"/>
      <c r="J9" s="155"/>
      <c r="K9" s="155"/>
      <c r="L9" s="168" t="s">
        <v>82</v>
      </c>
      <c r="M9" s="169" t="s">
        <v>83</v>
      </c>
      <c r="N9" s="170" t="s">
        <v>84</v>
      </c>
      <c r="O9" s="171" t="s">
        <v>85</v>
      </c>
    </row>
    <row r="10" spans="1:20" ht="15.75" customHeight="1" x14ac:dyDescent="0.2">
      <c r="A10" s="126" t="s">
        <v>19</v>
      </c>
      <c r="B10" s="107">
        <f>SUMIF('Grech S. (Ghawdex)'!$D$23:$D$43,A10,'Grech S. (Ghawdex)'!$S$23:$S$43)</f>
        <v>10</v>
      </c>
      <c r="C10" s="108">
        <f>SUMIF('Sultana B. (Għawdex)'!$D$23:$D$43,A10,'Sultana B. (Għawdex)'!$S$23:$S$43)</f>
        <v>0</v>
      </c>
      <c r="D10" s="108">
        <f>SUMIF('Caruana L. (Ghawdex)'!$D$23:$D$43,A10,'Caruana L. (Ghawdex)'!$S$23:$S$43)</f>
        <v>2</v>
      </c>
      <c r="E10" s="108">
        <f>SUMIF('Frendo Dimech D. (Ghawdex)'!$D$23:$D$43,A10,'Frendo Dimech D. (Ghawdex)'!$S$23:$S$43)</f>
        <v>1</v>
      </c>
      <c r="F10" s="132"/>
      <c r="G10" s="132"/>
      <c r="H10" s="132"/>
      <c r="I10" s="132"/>
      <c r="J10" s="132"/>
      <c r="K10" s="132"/>
      <c r="L10" s="44">
        <f t="shared" ref="L10:L30" si="0">SUM(B10:K10)</f>
        <v>13</v>
      </c>
      <c r="M10" s="146">
        <f t="shared" ref="M10:M25" si="1">L10/$L$31</f>
        <v>2.276707530647986E-2</v>
      </c>
      <c r="N10" s="114"/>
      <c r="O10" s="134"/>
    </row>
    <row r="11" spans="1:20" ht="15.75" customHeight="1" x14ac:dyDescent="0.2">
      <c r="A11" s="131" t="s">
        <v>20</v>
      </c>
      <c r="B11" s="107">
        <f>SUMIF('Grech S. (Ghawdex)'!$D$23:$D$43,A11,'Grech S. (Ghawdex)'!$S$23:$S$43)</f>
        <v>39</v>
      </c>
      <c r="C11" s="108">
        <f>SUMIF('Sultana B. (Għawdex)'!$D$23:$D$43,A11,'Sultana B. (Għawdex)'!$S$23:$S$43)</f>
        <v>7</v>
      </c>
      <c r="D11" s="108">
        <f>SUMIF('Caruana L. (Ghawdex)'!$D$23:$D$43,A11,'Caruana L. (Ghawdex)'!$S$23:$S$43)</f>
        <v>40</v>
      </c>
      <c r="E11" s="108">
        <f>SUMIF('Frendo Dimech D. (Ghawdex)'!$D$23:$D$43,A11,'Frendo Dimech D. (Ghawdex)'!$S$23:$S$43)</f>
        <v>6</v>
      </c>
      <c r="F11" s="132"/>
      <c r="G11" s="132"/>
      <c r="H11" s="132"/>
      <c r="I11" s="132"/>
      <c r="J11" s="132"/>
      <c r="K11" s="132"/>
      <c r="L11" s="44">
        <f t="shared" si="0"/>
        <v>92</v>
      </c>
      <c r="M11" s="146">
        <f t="shared" si="1"/>
        <v>0.16112084063047286</v>
      </c>
      <c r="N11" s="114"/>
      <c r="O11" s="134"/>
    </row>
    <row r="12" spans="1:20" ht="15.75" customHeight="1" x14ac:dyDescent="0.2">
      <c r="A12" s="127" t="s">
        <v>21</v>
      </c>
      <c r="B12" s="110">
        <f>SUMIF('Grech S. (Ghawdex)'!$D$23:$D$43,A12,'Grech S. (Ghawdex)'!$S$23:$S$43)</f>
        <v>41</v>
      </c>
      <c r="C12" s="109">
        <f>SUMIF('Sultana B. (Għawdex)'!$D$23:$D$43,A12,'Sultana B. (Għawdex)'!$S$23:$S$43)</f>
        <v>55</v>
      </c>
      <c r="D12" s="109">
        <f>SUMIF('Caruana L. (Ghawdex)'!$D$23:$D$43,A12,'Caruana L. (Ghawdex)'!$S$23:$S$43)</f>
        <v>0</v>
      </c>
      <c r="E12" s="109">
        <f>SUMIF('Frendo Dimech D. (Ghawdex)'!$D$23:$D$43,A12,'Frendo Dimech D. (Ghawdex)'!$S$23:$S$43)</f>
        <v>0</v>
      </c>
      <c r="F12" s="45"/>
      <c r="G12" s="45"/>
      <c r="H12" s="45"/>
      <c r="I12" s="45"/>
      <c r="J12" s="45"/>
      <c r="K12" s="45"/>
      <c r="L12" s="46">
        <f t="shared" si="0"/>
        <v>96</v>
      </c>
      <c r="M12" s="115">
        <f t="shared" si="1"/>
        <v>0.1681260945709282</v>
      </c>
      <c r="N12" s="147">
        <f>SUM(L10:L12)</f>
        <v>201</v>
      </c>
      <c r="O12" s="128">
        <f>N12/$L$31</f>
        <v>0.35201401050788089</v>
      </c>
    </row>
    <row r="13" spans="1:20" ht="15.75" customHeight="1" x14ac:dyDescent="0.2">
      <c r="A13" s="129" t="s">
        <v>22</v>
      </c>
      <c r="B13" s="105">
        <f>SUMIF('Grech S. (Ghawdex)'!$D$23:$D$43,A13,'Grech S. (Ghawdex)'!$S$23:$S$43)</f>
        <v>0</v>
      </c>
      <c r="C13" s="106">
        <f>SUMIF('Sultana B. (Għawdex)'!$D$23:$D$43,A13,'Sultana B. (Għawdex)'!$S$23:$S$43)</f>
        <v>0</v>
      </c>
      <c r="D13" s="106">
        <f>SUMIF('Caruana L. (Ghawdex)'!$D$23:$D$43,A13,'Caruana L. (Ghawdex)'!$S$23:$S$43)</f>
        <v>0</v>
      </c>
      <c r="E13" s="106">
        <f>SUMIF('Frendo Dimech D. (Ghawdex)'!$D$23:$D$43,A13,'Frendo Dimech D. (Ghawdex)'!$S$23:$S$43)</f>
        <v>0</v>
      </c>
      <c r="F13" s="41"/>
      <c r="G13" s="41"/>
      <c r="H13" s="41"/>
      <c r="I13" s="41"/>
      <c r="J13" s="41"/>
      <c r="K13" s="41"/>
      <c r="L13" s="42">
        <f t="shared" si="0"/>
        <v>0</v>
      </c>
      <c r="M13" s="145">
        <f t="shared" si="1"/>
        <v>0</v>
      </c>
      <c r="N13" s="113"/>
      <c r="O13" s="130"/>
    </row>
    <row r="14" spans="1:20" ht="15.75" customHeight="1" x14ac:dyDescent="0.2">
      <c r="A14" s="131" t="s">
        <v>23</v>
      </c>
      <c r="B14" s="107">
        <f>SUMIF('Grech S. (Ghawdex)'!$D$23:$D$43,A14,'Grech S. (Ghawdex)'!$S$23:$S$43)</f>
        <v>0</v>
      </c>
      <c r="C14" s="108">
        <f>SUMIF('Sultana B. (Għawdex)'!$D$23:$D$43,A14,'Sultana B. (Għawdex)'!$S$23:$S$43)</f>
        <v>0</v>
      </c>
      <c r="D14" s="108">
        <f>SUMIF('Caruana L. (Ghawdex)'!$D$23:$D$43,A14,'Caruana L. (Ghawdex)'!$S$23:$S$43)</f>
        <v>0</v>
      </c>
      <c r="E14" s="108">
        <f>SUMIF('Frendo Dimech D. (Ghawdex)'!$D$23:$D$43,A14,'Frendo Dimech D. (Ghawdex)'!$S$23:$S$43)</f>
        <v>0</v>
      </c>
      <c r="F14" s="132"/>
      <c r="G14" s="132"/>
      <c r="H14" s="132"/>
      <c r="I14" s="132"/>
      <c r="J14" s="132"/>
      <c r="K14" s="132"/>
      <c r="L14" s="44">
        <f t="shared" si="0"/>
        <v>0</v>
      </c>
      <c r="M14" s="146">
        <f t="shared" si="1"/>
        <v>0</v>
      </c>
      <c r="N14" s="114"/>
      <c r="O14" s="134"/>
    </row>
    <row r="15" spans="1:20" ht="15.75" customHeight="1" x14ac:dyDescent="0.2">
      <c r="A15" s="127" t="s">
        <v>24</v>
      </c>
      <c r="B15" s="110">
        <f>SUMIF('Grech S. (Ghawdex)'!$D$23:$D$43,A15,'Grech S. (Ghawdex)'!$S$23:$S$43)</f>
        <v>8</v>
      </c>
      <c r="C15" s="109">
        <f>SUMIF('Sultana B. (Għawdex)'!$D$23:$D$43,A15,'Sultana B. (Għawdex)'!$S$23:$S$43)</f>
        <v>0</v>
      </c>
      <c r="D15" s="109">
        <f>SUMIF('Caruana L. (Ghawdex)'!$D$23:$D$43,A15,'Caruana L. (Ghawdex)'!$S$23:$S$43)</f>
        <v>11</v>
      </c>
      <c r="E15" s="109">
        <f>SUMIF('Frendo Dimech D. (Ghawdex)'!$D$23:$D$43,A15,'Frendo Dimech D. (Ghawdex)'!$S$23:$S$43)</f>
        <v>0</v>
      </c>
      <c r="F15" s="45"/>
      <c r="G15" s="45"/>
      <c r="H15" s="45"/>
      <c r="I15" s="45"/>
      <c r="J15" s="45"/>
      <c r="K15" s="45"/>
      <c r="L15" s="46">
        <f t="shared" si="0"/>
        <v>19</v>
      </c>
      <c r="M15" s="115">
        <f t="shared" si="1"/>
        <v>3.3274956217162872E-2</v>
      </c>
      <c r="N15" s="147">
        <f>SUM(L13:L15)</f>
        <v>19</v>
      </c>
      <c r="O15" s="128">
        <f>N15/$L$31</f>
        <v>3.3274956217162872E-2</v>
      </c>
    </row>
    <row r="16" spans="1:20" ht="15.75" customHeight="1" x14ac:dyDescent="0.2">
      <c r="A16" s="129" t="s">
        <v>25</v>
      </c>
      <c r="B16" s="105">
        <f>SUMIF('Grech S. (Ghawdex)'!$D$23:$D$43,A16,'Grech S. (Ghawdex)'!$S$23:$S$43)</f>
        <v>0</v>
      </c>
      <c r="C16" s="106">
        <f>SUMIF('Sultana B. (Għawdex)'!$D$23:$D$43,A16,'Sultana B. (Għawdex)'!$S$23:$S$43)</f>
        <v>0</v>
      </c>
      <c r="D16" s="106">
        <f>SUMIF('Caruana L. (Ghawdex)'!$D$23:$D$43,A16,'Caruana L. (Ghawdex)'!$S$23:$S$43)</f>
        <v>0</v>
      </c>
      <c r="E16" s="106">
        <f>SUMIF('Frendo Dimech D. (Ghawdex)'!$D$23:$D$43,A16,'Frendo Dimech D. (Ghawdex)'!$S$23:$S$43)</f>
        <v>0</v>
      </c>
      <c r="F16" s="41"/>
      <c r="G16" s="41"/>
      <c r="H16" s="41"/>
      <c r="I16" s="41"/>
      <c r="J16" s="41"/>
      <c r="K16" s="41"/>
      <c r="L16" s="42">
        <f t="shared" si="0"/>
        <v>0</v>
      </c>
      <c r="M16" s="145">
        <f t="shared" si="1"/>
        <v>0</v>
      </c>
      <c r="N16" s="113"/>
      <c r="O16" s="130"/>
    </row>
    <row r="17" spans="1:15" ht="15.75" customHeight="1" x14ac:dyDescent="0.2">
      <c r="A17" s="131" t="s">
        <v>26</v>
      </c>
      <c r="B17" s="107">
        <f>SUMIF('Grech S. (Ghawdex)'!$D$23:$D$43,A17,'Grech S. (Ghawdex)'!$S$23:$S$43)</f>
        <v>0</v>
      </c>
      <c r="C17" s="108">
        <f>SUMIF('Sultana B. (Għawdex)'!$D$23:$D$43,A17,'Sultana B. (Għawdex)'!$S$23:$S$43)</f>
        <v>0</v>
      </c>
      <c r="D17" s="108">
        <f>SUMIF('Caruana L. (Ghawdex)'!$D$23:$D$43,A17,'Caruana L. (Ghawdex)'!$S$23:$S$43)</f>
        <v>0</v>
      </c>
      <c r="E17" s="108">
        <f>SUMIF('Frendo Dimech D. (Ghawdex)'!$D$23:$D$43,A17,'Frendo Dimech D. (Ghawdex)'!$S$23:$S$43)</f>
        <v>0</v>
      </c>
      <c r="F17" s="132"/>
      <c r="G17" s="132"/>
      <c r="H17" s="132"/>
      <c r="I17" s="132"/>
      <c r="J17" s="132"/>
      <c r="K17" s="132"/>
      <c r="L17" s="44">
        <f t="shared" si="0"/>
        <v>0</v>
      </c>
      <c r="M17" s="146">
        <f t="shared" si="1"/>
        <v>0</v>
      </c>
      <c r="N17" s="114"/>
      <c r="O17" s="134"/>
    </row>
    <row r="18" spans="1:15" ht="15.75" customHeight="1" x14ac:dyDescent="0.2">
      <c r="A18" s="131" t="s">
        <v>27</v>
      </c>
      <c r="B18" s="107">
        <f>SUMIF('Grech S. (Ghawdex)'!$D$23:$D$43,A18,'Grech S. (Ghawdex)'!$S$23:$S$43)</f>
        <v>0</v>
      </c>
      <c r="C18" s="108">
        <f>SUMIF('Sultana B. (Għawdex)'!$D$23:$D$43,A18,'Sultana B. (Għawdex)'!$S$23:$S$43)</f>
        <v>0</v>
      </c>
      <c r="D18" s="108">
        <f>SUMIF('Caruana L. (Ghawdex)'!$D$23:$D$43,A18,'Caruana L. (Ghawdex)'!$S$23:$S$43)</f>
        <v>0</v>
      </c>
      <c r="E18" s="108">
        <f>SUMIF('Frendo Dimech D. (Ghawdex)'!$D$23:$D$43,A18,'Frendo Dimech D. (Ghawdex)'!$S$23:$S$43)</f>
        <v>0</v>
      </c>
      <c r="F18" s="132"/>
      <c r="G18" s="132"/>
      <c r="H18" s="132"/>
      <c r="I18" s="132"/>
      <c r="J18" s="132"/>
      <c r="K18" s="132"/>
      <c r="L18" s="44">
        <f t="shared" si="0"/>
        <v>0</v>
      </c>
      <c r="M18" s="146">
        <f t="shared" si="1"/>
        <v>0</v>
      </c>
      <c r="N18" s="114"/>
      <c r="O18" s="134"/>
    </row>
    <row r="19" spans="1:15" ht="15.75" customHeight="1" x14ac:dyDescent="0.2">
      <c r="A19" s="131" t="s">
        <v>28</v>
      </c>
      <c r="B19" s="107">
        <f>SUMIF('Grech S. (Ghawdex)'!$D$23:$D$43,A19,'Grech S. (Ghawdex)'!$S$23:$S$43)</f>
        <v>4</v>
      </c>
      <c r="C19" s="108">
        <f>SUMIF('Sultana B. (Għawdex)'!$D$23:$D$43,A19,'Sultana B. (Għawdex)'!$S$23:$S$43)</f>
        <v>0</v>
      </c>
      <c r="D19" s="108">
        <f>SUMIF('Caruana L. (Ghawdex)'!$D$23:$D$43,A19,'Caruana L. (Ghawdex)'!$S$23:$S$43)</f>
        <v>3</v>
      </c>
      <c r="E19" s="108">
        <f>SUMIF('Frendo Dimech D. (Ghawdex)'!$D$23:$D$43,A19,'Frendo Dimech D. (Ghawdex)'!$S$23:$S$43)</f>
        <v>0</v>
      </c>
      <c r="F19" s="132"/>
      <c r="G19" s="132"/>
      <c r="H19" s="132"/>
      <c r="I19" s="132"/>
      <c r="J19" s="132"/>
      <c r="K19" s="132"/>
      <c r="L19" s="44">
        <f t="shared" si="0"/>
        <v>7</v>
      </c>
      <c r="M19" s="146">
        <f t="shared" si="1"/>
        <v>1.2259194395796848E-2</v>
      </c>
      <c r="N19" s="114"/>
      <c r="O19" s="134"/>
    </row>
    <row r="20" spans="1:15" ht="15.75" customHeight="1" x14ac:dyDescent="0.2">
      <c r="A20" s="127" t="s">
        <v>29</v>
      </c>
      <c r="B20" s="110">
        <f>SUMIF('Grech S. (Ghawdex)'!$D$23:$D$43,A20,'Grech S. (Ghawdex)'!$S$23:$S$43)</f>
        <v>0</v>
      </c>
      <c r="C20" s="109">
        <f>SUMIF('Sultana B. (Għawdex)'!$D$23:$D$43,A20,'Sultana B. (Għawdex)'!$S$23:$S$43)</f>
        <v>0</v>
      </c>
      <c r="D20" s="109">
        <f>SUMIF('Caruana L. (Ghawdex)'!$D$23:$D$43,A20,'Caruana L. (Ghawdex)'!$S$23:$S$43)</f>
        <v>0</v>
      </c>
      <c r="E20" s="109">
        <f>SUMIF('Frendo Dimech D. (Ghawdex)'!$D$23:$D$43,A20,'Frendo Dimech D. (Ghawdex)'!$S$23:$S$43)</f>
        <v>0</v>
      </c>
      <c r="F20" s="45"/>
      <c r="G20" s="45"/>
      <c r="H20" s="45"/>
      <c r="I20" s="45"/>
      <c r="J20" s="45"/>
      <c r="K20" s="45"/>
      <c r="L20" s="46">
        <f t="shared" si="0"/>
        <v>0</v>
      </c>
      <c r="M20" s="115">
        <f t="shared" si="1"/>
        <v>0</v>
      </c>
      <c r="N20" s="147">
        <f>SUM(L16:L20)</f>
        <v>7</v>
      </c>
      <c r="O20" s="128">
        <f>N20/$L$31</f>
        <v>1.2259194395796848E-2</v>
      </c>
    </row>
    <row r="21" spans="1:15" ht="15.75" customHeight="1" x14ac:dyDescent="0.2">
      <c r="A21" s="129" t="s">
        <v>30</v>
      </c>
      <c r="B21" s="105">
        <f>SUMIF('Grech S. (Ghawdex)'!$D$23:$D$43,A21,'Grech S. (Ghawdex)'!$S$23:$S$43)</f>
        <v>17</v>
      </c>
      <c r="C21" s="106">
        <f>SUMIF('Sultana B. (Għawdex)'!$D$23:$D$43,A21,'Sultana B. (Għawdex)'!$S$23:$S$43)</f>
        <v>0</v>
      </c>
      <c r="D21" s="106">
        <f>SUMIF('Caruana L. (Ghawdex)'!$D$23:$D$43,A21,'Caruana L. (Ghawdex)'!$S$23:$S$43)</f>
        <v>61</v>
      </c>
      <c r="E21" s="106">
        <f>SUMIF('Frendo Dimech D. (Ghawdex)'!$D$23:$D$43,A21,'Frendo Dimech D. (Ghawdex)'!$S$23:$S$43)</f>
        <v>0</v>
      </c>
      <c r="F21" s="41"/>
      <c r="G21" s="41"/>
      <c r="H21" s="41"/>
      <c r="I21" s="41"/>
      <c r="J21" s="41"/>
      <c r="K21" s="41"/>
      <c r="L21" s="42">
        <f t="shared" si="0"/>
        <v>78</v>
      </c>
      <c r="M21" s="145">
        <f t="shared" si="1"/>
        <v>0.13660245183887915</v>
      </c>
      <c r="N21" s="113"/>
      <c r="O21" s="130"/>
    </row>
    <row r="22" spans="1:15" ht="15.75" customHeight="1" x14ac:dyDescent="0.2">
      <c r="A22" s="127" t="s">
        <v>31</v>
      </c>
      <c r="B22" s="110">
        <f>SUMIF('Grech S. (Ghawdex)'!$D$23:$D$43,A22,'Grech S. (Ghawdex)'!$S$23:$S$43)</f>
        <v>0</v>
      </c>
      <c r="C22" s="109">
        <f>SUMIF('Sultana B. (Għawdex)'!$D$23:$D$43,A22,'Sultana B. (Għawdex)'!$S$23:$S$43)</f>
        <v>0</v>
      </c>
      <c r="D22" s="109">
        <f>SUMIF('Caruana L. (Ghawdex)'!$D$23:$D$43,A22,'Caruana L. (Ghawdex)'!$S$23:$S$43)</f>
        <v>0</v>
      </c>
      <c r="E22" s="109">
        <f>SUMIF('Frendo Dimech D. (Ghawdex)'!$D$23:$D$43,A22,'Frendo Dimech D. (Ghawdex)'!$S$23:$S$43)</f>
        <v>0</v>
      </c>
      <c r="F22" s="45"/>
      <c r="G22" s="45"/>
      <c r="H22" s="45"/>
      <c r="I22" s="45"/>
      <c r="J22" s="45"/>
      <c r="K22" s="45"/>
      <c r="L22" s="46">
        <f t="shared" si="0"/>
        <v>0</v>
      </c>
      <c r="M22" s="115">
        <f t="shared" si="1"/>
        <v>0</v>
      </c>
      <c r="N22" s="147">
        <f>SUM(L21:L22)</f>
        <v>78</v>
      </c>
      <c r="O22" s="128">
        <f t="shared" ref="O22:O30" si="2">N22/$L$31</f>
        <v>0.13660245183887915</v>
      </c>
    </row>
    <row r="23" spans="1:15" ht="15.75" customHeight="1" x14ac:dyDescent="0.2">
      <c r="A23" s="129" t="s">
        <v>32</v>
      </c>
      <c r="B23" s="105">
        <f>SUMIF('Grech S. (Ghawdex)'!$D$23:$D$43,A23,'Grech S. (Ghawdex)'!$S$23:$S$43)</f>
        <v>38</v>
      </c>
      <c r="C23" s="106">
        <f>SUMIF('Sultana B. (Għawdex)'!$D$23:$D$43,A23,'Sultana B. (Għawdex)'!$S$23:$S$43)</f>
        <v>0</v>
      </c>
      <c r="D23" s="106">
        <f>SUMIF('Caruana L. (Ghawdex)'!$D$23:$D$43,A23,'Caruana L. (Ghawdex)'!$S$23:$S$43)</f>
        <v>216</v>
      </c>
      <c r="E23" s="106">
        <f>SUMIF('Frendo Dimech D. (Ghawdex)'!$D$23:$D$43,A23,'Frendo Dimech D. (Ghawdex)'!$S$23:$S$43)</f>
        <v>1</v>
      </c>
      <c r="F23" s="41"/>
      <c r="G23" s="41"/>
      <c r="H23" s="41"/>
      <c r="I23" s="41"/>
      <c r="J23" s="41"/>
      <c r="K23" s="41"/>
      <c r="L23" s="42">
        <f t="shared" si="0"/>
        <v>255</v>
      </c>
      <c r="M23" s="116">
        <f t="shared" si="1"/>
        <v>0.44658493870402804</v>
      </c>
      <c r="N23" s="148">
        <f t="shared" ref="N23:N30" si="3">SUM(L23)</f>
        <v>255</v>
      </c>
      <c r="O23" s="135">
        <f t="shared" si="2"/>
        <v>0.44658493870402804</v>
      </c>
    </row>
    <row r="24" spans="1:15" ht="15.75" customHeight="1" x14ac:dyDescent="0.2">
      <c r="A24" s="129" t="s">
        <v>33</v>
      </c>
      <c r="B24" s="105">
        <f>SUMIF('Grech S. (Ghawdex)'!$D$23:$D$43,A24,'Grech S. (Ghawdex)'!$S$23:$S$43)</f>
        <v>0</v>
      </c>
      <c r="C24" s="106">
        <f>SUMIF('Sultana B. (Għawdex)'!$D$23:$D$43,A24,'Sultana B. (Għawdex)'!$S$23:$S$43)</f>
        <v>0</v>
      </c>
      <c r="D24" s="106">
        <f>SUMIF('Caruana L. (Ghawdex)'!$D$23:$D$43,A24,'Caruana L. (Ghawdex)'!$S$23:$S$43)</f>
        <v>1</v>
      </c>
      <c r="E24" s="106">
        <f>SUMIF('Frendo Dimech D. (Ghawdex)'!$D$23:$D$43,A24,'Frendo Dimech D. (Ghawdex)'!$S$23:$S$43)</f>
        <v>0</v>
      </c>
      <c r="F24" s="41"/>
      <c r="G24" s="41"/>
      <c r="H24" s="41"/>
      <c r="I24" s="41"/>
      <c r="J24" s="41"/>
      <c r="K24" s="41"/>
      <c r="L24" s="42">
        <f t="shared" si="0"/>
        <v>1</v>
      </c>
      <c r="M24" s="116">
        <f t="shared" si="1"/>
        <v>1.7513134851138354E-3</v>
      </c>
      <c r="N24" s="148">
        <f t="shared" si="3"/>
        <v>1</v>
      </c>
      <c r="O24" s="135">
        <f t="shared" si="2"/>
        <v>1.7513134851138354E-3</v>
      </c>
    </row>
    <row r="25" spans="1:15" ht="15.75" customHeight="1" x14ac:dyDescent="0.2">
      <c r="A25" s="129" t="s">
        <v>34</v>
      </c>
      <c r="B25" s="105">
        <f>SUMIF('Grech S. (Ghawdex)'!$D$23:$D$43,A25,'Grech S. (Ghawdex)'!$S$23:$S$43)</f>
        <v>0</v>
      </c>
      <c r="C25" s="106">
        <f>SUMIF('Sultana B. (Għawdex)'!$D$23:$D$43,A25,'Sultana B. (Għawdex)'!$S$23:$S$43)</f>
        <v>0</v>
      </c>
      <c r="D25" s="106">
        <f>SUMIF('Caruana L. (Ghawdex)'!$D$23:$D$43,A25,'Caruana L. (Ghawdex)'!$S$23:$S$43)</f>
        <v>10</v>
      </c>
      <c r="E25" s="106">
        <f>SUMIF('Frendo Dimech D. (Ghawdex)'!$D$23:$D$43,A25,'Frendo Dimech D. (Ghawdex)'!$S$23:$S$43)</f>
        <v>0</v>
      </c>
      <c r="F25" s="41"/>
      <c r="G25" s="41"/>
      <c r="H25" s="41"/>
      <c r="I25" s="41"/>
      <c r="J25" s="41"/>
      <c r="K25" s="41"/>
      <c r="L25" s="42">
        <f t="shared" si="0"/>
        <v>10</v>
      </c>
      <c r="M25" s="116">
        <f t="shared" si="1"/>
        <v>1.7513134851138354E-2</v>
      </c>
      <c r="N25" s="148">
        <f t="shared" si="3"/>
        <v>10</v>
      </c>
      <c r="O25" s="135">
        <f t="shared" si="2"/>
        <v>1.7513134851138354E-2</v>
      </c>
    </row>
    <row r="26" spans="1:15" ht="15.75" customHeight="1" x14ac:dyDescent="0.2">
      <c r="A26" s="129" t="s">
        <v>35</v>
      </c>
      <c r="B26" s="105">
        <f>SUMIF('Grech S. (Ghawdex)'!$D$23:$D$43,A26,'Grech S. (Ghawdex)'!$S$23:$S$43)</f>
        <v>0</v>
      </c>
      <c r="C26" s="106">
        <f>SUMIF('Sultana B. (Għawdex)'!$D$23:$D$43,A26,'Sultana B. (Għawdex)'!$S$23:$S$43)</f>
        <v>0</v>
      </c>
      <c r="D26" s="106">
        <f>SUMIF('Caruana L. (Ghawdex)'!$D$23:$D$43,A26,'Caruana L. (Ghawdex)'!$S$23:$S$43)</f>
        <v>0</v>
      </c>
      <c r="E26" s="106">
        <f>SUMIF('Frendo Dimech D. (Ghawdex)'!$D$23:$D$43,A26,'Frendo Dimech D. (Ghawdex)'!$S$23:$S$43)</f>
        <v>0</v>
      </c>
      <c r="F26" s="41"/>
      <c r="G26" s="41"/>
      <c r="H26" s="41"/>
      <c r="I26" s="41"/>
      <c r="J26" s="41"/>
      <c r="K26" s="41"/>
      <c r="L26" s="42">
        <f t="shared" si="0"/>
        <v>0</v>
      </c>
      <c r="M26" s="116">
        <f>L26/$L$31</f>
        <v>0</v>
      </c>
      <c r="N26" s="148">
        <f t="shared" si="3"/>
        <v>0</v>
      </c>
      <c r="O26" s="135">
        <f t="shared" si="2"/>
        <v>0</v>
      </c>
    </row>
    <row r="27" spans="1:15" ht="15.75" customHeight="1" x14ac:dyDescent="0.2">
      <c r="A27" s="136" t="s">
        <v>36</v>
      </c>
      <c r="B27" s="105">
        <f>SUMIF('Grech S. (Ghawdex)'!$D$23:$D$43,A27,'Grech S. (Ghawdex)'!$S$23:$S$43)</f>
        <v>0</v>
      </c>
      <c r="C27" s="106">
        <f>SUMIF('Sultana B. (Għawdex)'!$D$23:$D$43,A27,'Sultana B. (Għawdex)'!$S$23:$S$43)</f>
        <v>0</v>
      </c>
      <c r="D27" s="106">
        <f>SUMIF('Caruana L. (Ghawdex)'!$D$23:$D$43,A27,'Caruana L. (Ghawdex)'!$S$23:$S$43)</f>
        <v>0</v>
      </c>
      <c r="E27" s="106">
        <f>SUMIF('Frendo Dimech D. (Ghawdex)'!$D$23:$D$43,A27,'Frendo Dimech D. (Ghawdex)'!$S$23:$S$43)</f>
        <v>0</v>
      </c>
      <c r="F27" s="41"/>
      <c r="G27" s="41"/>
      <c r="H27" s="41"/>
      <c r="I27" s="41"/>
      <c r="J27" s="41"/>
      <c r="K27" s="41"/>
      <c r="L27" s="42">
        <f t="shared" si="0"/>
        <v>0</v>
      </c>
      <c r="M27" s="116">
        <f>L27/$L$31</f>
        <v>0</v>
      </c>
      <c r="N27" s="148">
        <f t="shared" si="3"/>
        <v>0</v>
      </c>
      <c r="O27" s="135">
        <f t="shared" si="2"/>
        <v>0</v>
      </c>
    </row>
    <row r="28" spans="1:15" ht="15.75" customHeight="1" x14ac:dyDescent="0.2">
      <c r="A28" s="136" t="s">
        <v>37</v>
      </c>
      <c r="B28" s="105">
        <f>SUMIF('Grech S. (Ghawdex)'!$D$23:$D$43,A28,'Grech S. (Ghawdex)'!$S$23:$S$43)</f>
        <v>0</v>
      </c>
      <c r="C28" s="106">
        <f>SUMIF('Sultana B. (Għawdex)'!$D$23:$D$43,A28,'Sultana B. (Għawdex)'!$S$23:$S$43)</f>
        <v>0</v>
      </c>
      <c r="D28" s="106">
        <f>SUMIF('Caruana L. (Ghawdex)'!$D$23:$D$43,A28,'Caruana L. (Ghawdex)'!$S$23:$S$43)</f>
        <v>0</v>
      </c>
      <c r="E28" s="106">
        <f>SUMIF('Frendo Dimech D. (Ghawdex)'!$D$23:$D$43,A28,'Frendo Dimech D. (Ghawdex)'!$S$23:$S$43)</f>
        <v>0</v>
      </c>
      <c r="F28" s="41"/>
      <c r="G28" s="41"/>
      <c r="H28" s="41"/>
      <c r="I28" s="41"/>
      <c r="J28" s="41"/>
      <c r="K28" s="41"/>
      <c r="L28" s="42">
        <f t="shared" si="0"/>
        <v>0</v>
      </c>
      <c r="M28" s="116">
        <f>L28/$L$31</f>
        <v>0</v>
      </c>
      <c r="N28" s="148">
        <f t="shared" si="3"/>
        <v>0</v>
      </c>
      <c r="O28" s="135">
        <f t="shared" si="2"/>
        <v>0</v>
      </c>
    </row>
    <row r="29" spans="1:15" ht="15.75" customHeight="1" x14ac:dyDescent="0.2">
      <c r="A29" s="136" t="s">
        <v>38</v>
      </c>
      <c r="B29" s="105">
        <f>SUMIF('Grech S. (Ghawdex)'!$D$23:$D$43,A29,'Grech S. (Ghawdex)'!$S$23:$S$43)</f>
        <v>0</v>
      </c>
      <c r="C29" s="106">
        <f>SUMIF('Sultana B. (Għawdex)'!$D$23:$D$43,A29,'Sultana B. (Għawdex)'!$S$23:$S$43)</f>
        <v>0</v>
      </c>
      <c r="D29" s="106">
        <f>SUMIF('Caruana L. (Ghawdex)'!$D$23:$D$43,A29,'Caruana L. (Ghawdex)'!$S$23:$S$43)</f>
        <v>0</v>
      </c>
      <c r="E29" s="106">
        <f>SUMIF('Frendo Dimech D. (Ghawdex)'!$D$23:$D$43,A29,'Frendo Dimech D. (Ghawdex)'!$S$23:$S$43)</f>
        <v>0</v>
      </c>
      <c r="F29" s="41"/>
      <c r="G29" s="41"/>
      <c r="H29" s="41"/>
      <c r="I29" s="41"/>
      <c r="J29" s="41"/>
      <c r="K29" s="41"/>
      <c r="L29" s="42">
        <f t="shared" si="0"/>
        <v>0</v>
      </c>
      <c r="M29" s="116">
        <f>L29/$L$31</f>
        <v>0</v>
      </c>
      <c r="N29" s="148">
        <f t="shared" si="3"/>
        <v>0</v>
      </c>
      <c r="O29" s="135">
        <f t="shared" si="2"/>
        <v>0</v>
      </c>
    </row>
    <row r="30" spans="1:15" ht="15.75" customHeight="1" thickBot="1" x14ac:dyDescent="0.25">
      <c r="A30" s="137" t="s">
        <v>39</v>
      </c>
      <c r="B30" s="138">
        <f>SUMIF('Grech S. (Ghawdex)'!$D$23:$D$43,A30,'Grech S. (Ghawdex)'!$S$23:$S$43)</f>
        <v>0</v>
      </c>
      <c r="C30" s="139">
        <f>SUMIF('Sultana B. (Għawdex)'!$D$23:$D$43,A30,'Sultana B. (Għawdex)'!$S$23:$S$43)</f>
        <v>0</v>
      </c>
      <c r="D30" s="139">
        <f>SUMIF('Caruana L. (Ghawdex)'!$D$23:$D$43,A30,'Caruana L. (Ghawdex)'!$S$23:$S$43)</f>
        <v>0</v>
      </c>
      <c r="E30" s="139">
        <f>SUMIF('Frendo Dimech D. (Ghawdex)'!$D$23:$D$43,A30,'Frendo Dimech D. (Ghawdex)'!$S$23:$S$43)</f>
        <v>0</v>
      </c>
      <c r="F30" s="140"/>
      <c r="G30" s="140"/>
      <c r="H30" s="140"/>
      <c r="I30" s="140"/>
      <c r="J30" s="140"/>
      <c r="K30" s="140"/>
      <c r="L30" s="141">
        <f t="shared" si="0"/>
        <v>0</v>
      </c>
      <c r="M30" s="161">
        <f>L30/$L$31</f>
        <v>0</v>
      </c>
      <c r="N30" s="162">
        <f t="shared" si="3"/>
        <v>0</v>
      </c>
      <c r="O30" s="144">
        <f t="shared" si="2"/>
        <v>0</v>
      </c>
    </row>
    <row r="31" spans="1:15" ht="13.5" customHeight="1" thickBot="1" x14ac:dyDescent="0.25">
      <c r="A31" s="122" t="s">
        <v>82</v>
      </c>
      <c r="B31" s="123">
        <f t="shared" ref="B31:E31" si="4">SUM(B10:B30)</f>
        <v>157</v>
      </c>
      <c r="C31" s="124">
        <f t="shared" si="4"/>
        <v>62</v>
      </c>
      <c r="D31" s="124">
        <f t="shared" si="4"/>
        <v>344</v>
      </c>
      <c r="E31" s="124">
        <f t="shared" si="4"/>
        <v>8</v>
      </c>
      <c r="F31" s="125">
        <f t="shared" ref="F31:K31" si="5">SUM(F10:F26)</f>
        <v>0</v>
      </c>
      <c r="G31" s="125">
        <f t="shared" si="5"/>
        <v>0</v>
      </c>
      <c r="H31" s="125">
        <f t="shared" si="5"/>
        <v>0</v>
      </c>
      <c r="I31" s="125">
        <f t="shared" si="5"/>
        <v>0</v>
      </c>
      <c r="J31" s="125">
        <f t="shared" si="5"/>
        <v>0</v>
      </c>
      <c r="K31" s="125">
        <f t="shared" si="5"/>
        <v>0</v>
      </c>
      <c r="L31" s="160">
        <f>SUM(L10:L30)</f>
        <v>571</v>
      </c>
      <c r="M31" s="6"/>
      <c r="N31" s="5"/>
      <c r="O31" s="7"/>
    </row>
    <row r="32" spans="1:15" ht="13.5" customHeight="1" thickBot="1" x14ac:dyDescent="0.25">
      <c r="B32" s="111">
        <f>B31/L31</f>
        <v>0.27495621716287216</v>
      </c>
      <c r="C32" s="112">
        <f>C31/L31</f>
        <v>0.10858143607705779</v>
      </c>
      <c r="D32" s="112">
        <f>D31/L31</f>
        <v>0.60245183887915932</v>
      </c>
      <c r="E32" s="112">
        <f>E31/L31</f>
        <v>1.4010507880910683E-2</v>
      </c>
      <c r="F32" s="49">
        <f>F31/L31</f>
        <v>0</v>
      </c>
      <c r="G32" s="49">
        <f>G31/L31</f>
        <v>0</v>
      </c>
      <c r="H32" s="49">
        <f>H31/L31</f>
        <v>0</v>
      </c>
      <c r="I32" s="49">
        <f>I31/L31</f>
        <v>0</v>
      </c>
      <c r="J32" s="49">
        <f>J31/L31</f>
        <v>0</v>
      </c>
      <c r="K32" s="117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16" t="s">
        <v>74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1:20" ht="12.95" customHeight="1" x14ac:dyDescent="0.2">
      <c r="A4" s="218" t="s">
        <v>75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</row>
    <row r="5" spans="1:20" s="39" customFormat="1" ht="15" customHeight="1" x14ac:dyDescent="0.2">
      <c r="A5" s="219" t="s">
        <v>88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</row>
    <row r="6" spans="1:20" ht="15" customHeight="1" x14ac:dyDescent="0.2">
      <c r="A6" s="220" t="str">
        <f>CONCATENATE(Kriminal!F7, " ", Kriminal!H7)</f>
        <v>Statistika għal Novembru 2023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66</v>
      </c>
    </row>
    <row r="8" spans="1:20" ht="12.95" customHeight="1" thickBot="1" x14ac:dyDescent="0.25">
      <c r="Q8" s="2"/>
    </row>
    <row r="9" spans="1:20" ht="96" customHeight="1" thickBot="1" x14ac:dyDescent="0.25">
      <c r="C9" s="153" t="s">
        <v>78</v>
      </c>
      <c r="D9" s="154" t="s">
        <v>79</v>
      </c>
      <c r="E9" s="154" t="s">
        <v>80</v>
      </c>
      <c r="F9" s="154" t="s">
        <v>81</v>
      </c>
      <c r="G9" s="163"/>
      <c r="H9" s="163"/>
      <c r="I9" s="163"/>
      <c r="J9" s="163"/>
      <c r="K9" s="163"/>
      <c r="L9" s="163"/>
      <c r="M9" s="164" t="s">
        <v>82</v>
      </c>
      <c r="N9" s="165" t="s">
        <v>83</v>
      </c>
      <c r="O9" s="166" t="s">
        <v>84</v>
      </c>
      <c r="P9" s="167" t="s">
        <v>85</v>
      </c>
    </row>
    <row r="10" spans="1:20" ht="15.75" customHeight="1" x14ac:dyDescent="0.2">
      <c r="A10" s="39"/>
      <c r="B10" s="126" t="s">
        <v>19</v>
      </c>
      <c r="C10" s="107">
        <f>SUMIF('Grech S. (Ghawdex)'!$D$23:$D$43,B10,'Grech S. (Ghawdex)'!$M$23:$M$43)</f>
        <v>1</v>
      </c>
      <c r="D10" s="108">
        <f>SUMIF('Sultana B. (Għawdex)'!$D$23:$D$43,B10,'Sultana B. (Għawdex)'!$M$23:$M$43)</f>
        <v>0</v>
      </c>
      <c r="E10" s="108">
        <f>SUMIF('Caruana L. (Ghawdex)'!$D$23:$D$43,B10,'Caruana L. (Ghawdex)'!$M$23:$M$43)</f>
        <v>0</v>
      </c>
      <c r="F10" s="108">
        <f>SUMIF('Frendo Dimech D. (Ghawdex)'!$D$23:$D$43,B10,'Frendo Dimech D. (Ghawdex)'!$M$23:$M$43)</f>
        <v>0</v>
      </c>
      <c r="G10" s="132"/>
      <c r="H10" s="132"/>
      <c r="I10" s="132"/>
      <c r="J10" s="132"/>
      <c r="K10" s="132"/>
      <c r="L10" s="132"/>
      <c r="M10" s="44">
        <f t="shared" ref="M10:M30" si="0">SUM(C10:L10)</f>
        <v>1</v>
      </c>
      <c r="N10" s="146">
        <f t="shared" ref="N10:N26" si="1">M10/$M$31</f>
        <v>0.01</v>
      </c>
      <c r="O10" s="114"/>
      <c r="P10" s="134"/>
    </row>
    <row r="11" spans="1:20" ht="15.75" customHeight="1" x14ac:dyDescent="0.2">
      <c r="B11" s="131" t="s">
        <v>20</v>
      </c>
      <c r="C11" s="107">
        <f>SUMIF('Grech S. (Ghawdex)'!$D$23:$D$43,B11,'Grech S. (Ghawdex)'!$M$23:$M$43)</f>
        <v>2</v>
      </c>
      <c r="D11" s="108">
        <f>SUMIF('Sultana B. (Għawdex)'!$D$23:$D$43,B11,'Sultana B. (Għawdex)'!$M$23:$M$43)</f>
        <v>4</v>
      </c>
      <c r="E11" s="108">
        <f>SUMIF('Caruana L. (Ghawdex)'!$D$23:$D$43,B11,'Caruana L. (Ghawdex)'!$M$23:$M$43)</f>
        <v>2</v>
      </c>
      <c r="F11" s="108">
        <f>SUMIF('Frendo Dimech D. (Ghawdex)'!$D$23:$D$43,B11,'Frendo Dimech D. (Ghawdex)'!$M$23:$M$43)</f>
        <v>0</v>
      </c>
      <c r="G11" s="132"/>
      <c r="H11" s="132"/>
      <c r="I11" s="132"/>
      <c r="J11" s="132"/>
      <c r="K11" s="132"/>
      <c r="L11" s="132"/>
      <c r="M11" s="44">
        <f t="shared" si="0"/>
        <v>8</v>
      </c>
      <c r="N11" s="146">
        <f t="shared" si="1"/>
        <v>0.08</v>
      </c>
      <c r="O11" s="114"/>
      <c r="P11" s="134"/>
    </row>
    <row r="12" spans="1:20" ht="15.75" customHeight="1" x14ac:dyDescent="0.2">
      <c r="B12" s="127" t="s">
        <v>21</v>
      </c>
      <c r="C12" s="110">
        <f>SUMIF('Grech S. (Ghawdex)'!$D$23:$D$43,B12,'Grech S. (Ghawdex)'!$M$23:$M$43)</f>
        <v>1</v>
      </c>
      <c r="D12" s="109">
        <f>SUMIF('Sultana B. (Għawdex)'!$D$23:$D$43,B12,'Sultana B. (Għawdex)'!$M$23:$M$43)</f>
        <v>4</v>
      </c>
      <c r="E12" s="109">
        <f>SUMIF('Caruana L. (Ghawdex)'!$D$23:$D$43,B12,'Caruana L. (Ghawdex)'!$M$23:$M$43)</f>
        <v>0</v>
      </c>
      <c r="F12" s="109">
        <f>SUMIF('Frendo Dimech D. (Ghawdex)'!$D$23:$D$43,B12,'Frendo Dimech D. (Ghawdex)'!$M$23:$M$43)</f>
        <v>0</v>
      </c>
      <c r="G12" s="45"/>
      <c r="H12" s="45"/>
      <c r="I12" s="45"/>
      <c r="J12" s="45"/>
      <c r="K12" s="45"/>
      <c r="L12" s="45"/>
      <c r="M12" s="46">
        <f t="shared" si="0"/>
        <v>5</v>
      </c>
      <c r="N12" s="115">
        <f t="shared" si="1"/>
        <v>0.05</v>
      </c>
      <c r="O12" s="147">
        <f>SUM(M10:M12)</f>
        <v>14</v>
      </c>
      <c r="P12" s="128">
        <f>O12/$M$31</f>
        <v>0.14000000000000001</v>
      </c>
    </row>
    <row r="13" spans="1:20" ht="15.75" customHeight="1" x14ac:dyDescent="0.2">
      <c r="B13" s="129" t="s">
        <v>22</v>
      </c>
      <c r="C13" s="105">
        <f>SUMIF('Grech S. (Ghawdex)'!$D$23:$D$43,B13,'Grech S. (Ghawdex)'!$M$23:$M$43)</f>
        <v>0</v>
      </c>
      <c r="D13" s="106">
        <f>SUMIF('Sultana B. (Għawdex)'!$D$23:$D$43,B13,'Sultana B. (Għawdex)'!$M$23:$M$43)</f>
        <v>0</v>
      </c>
      <c r="E13" s="106">
        <f>SUMIF('Caruana L. (Ghawdex)'!$D$23:$D$43,B13,'Caruana L. (Ghawdex)'!$M$23:$M$43)</f>
        <v>0</v>
      </c>
      <c r="F13" s="106">
        <f>SUMIF('Frendo Dimech D. (Ghawdex)'!$D$23:$D$43,B13,'Frendo Dimech D. (Ghawdex)'!$M$23:$M$43)</f>
        <v>0</v>
      </c>
      <c r="G13" s="41"/>
      <c r="H13" s="41"/>
      <c r="I13" s="41"/>
      <c r="J13" s="41"/>
      <c r="K13" s="41"/>
      <c r="L13" s="41"/>
      <c r="M13" s="42">
        <f t="shared" si="0"/>
        <v>0</v>
      </c>
      <c r="N13" s="145">
        <f t="shared" si="1"/>
        <v>0</v>
      </c>
      <c r="O13" s="113"/>
      <c r="P13" s="130"/>
    </row>
    <row r="14" spans="1:20" ht="15.75" customHeight="1" x14ac:dyDescent="0.2">
      <c r="B14" s="131" t="s">
        <v>23</v>
      </c>
      <c r="C14" s="107">
        <f>SUMIF('Grech S. (Ghawdex)'!$D$23:$D$43,B14,'Grech S. (Ghawdex)'!$M$23:$M$43)</f>
        <v>0</v>
      </c>
      <c r="D14" s="108">
        <f>SUMIF('Sultana B. (Għawdex)'!$D$23:$D$43,B14,'Sultana B. (Għawdex)'!$M$23:$M$43)</f>
        <v>0</v>
      </c>
      <c r="E14" s="108">
        <f>SUMIF('Caruana L. (Ghawdex)'!$D$23:$D$43,B14,'Caruana L. (Ghawdex)'!$M$23:$M$43)</f>
        <v>0</v>
      </c>
      <c r="F14" s="108">
        <f>SUMIF('Frendo Dimech D. (Ghawdex)'!$D$23:$D$43,B14,'Frendo Dimech D. (Ghawdex)'!$M$23:$M$43)</f>
        <v>0</v>
      </c>
      <c r="G14" s="132"/>
      <c r="H14" s="132"/>
      <c r="I14" s="132"/>
      <c r="J14" s="132"/>
      <c r="K14" s="132"/>
      <c r="L14" s="132"/>
      <c r="M14" s="44">
        <f t="shared" si="0"/>
        <v>0</v>
      </c>
      <c r="N14" s="146">
        <f t="shared" si="1"/>
        <v>0</v>
      </c>
      <c r="O14" s="114"/>
      <c r="P14" s="134"/>
    </row>
    <row r="15" spans="1:20" ht="15.75" customHeight="1" x14ac:dyDescent="0.2">
      <c r="B15" s="127" t="s">
        <v>24</v>
      </c>
      <c r="C15" s="110">
        <f>SUMIF('Grech S. (Ghawdex)'!$D$23:$D$43,B15,'Grech S. (Ghawdex)'!$M$23:$M$43)</f>
        <v>4</v>
      </c>
      <c r="D15" s="109">
        <f>SUMIF('Sultana B. (Għawdex)'!$D$23:$D$43,B15,'Sultana B. (Għawdex)'!$M$23:$M$43)</f>
        <v>0</v>
      </c>
      <c r="E15" s="109">
        <f>SUMIF('Caruana L. (Ghawdex)'!$D$23:$D$43,B15,'Caruana L. (Ghawdex)'!$M$23:$M$43)</f>
        <v>0</v>
      </c>
      <c r="F15" s="109">
        <f>SUMIF('Frendo Dimech D. (Ghawdex)'!$D$23:$D$43,B15,'Frendo Dimech D. (Ghawdex)'!$M$23:$M$43)</f>
        <v>0</v>
      </c>
      <c r="G15" s="45"/>
      <c r="H15" s="45"/>
      <c r="I15" s="45"/>
      <c r="J15" s="45"/>
      <c r="K15" s="45"/>
      <c r="L15" s="45"/>
      <c r="M15" s="46">
        <f t="shared" si="0"/>
        <v>4</v>
      </c>
      <c r="N15" s="115">
        <f t="shared" si="1"/>
        <v>0.04</v>
      </c>
      <c r="O15" s="147">
        <f>SUM(M13:M15)</f>
        <v>4</v>
      </c>
      <c r="P15" s="128">
        <f>O15/$M$31</f>
        <v>0.04</v>
      </c>
    </row>
    <row r="16" spans="1:20" ht="15.75" customHeight="1" x14ac:dyDescent="0.2">
      <c r="B16" s="129" t="s">
        <v>25</v>
      </c>
      <c r="C16" s="105">
        <f>SUMIF('Grech S. (Ghawdex)'!$D$23:$D$43,B16,'Grech S. (Ghawdex)'!$M$23:$M$43)</f>
        <v>0</v>
      </c>
      <c r="D16" s="106">
        <f>SUMIF('Sultana B. (Għawdex)'!$D$23:$D$43,B16,'Sultana B. (Għawdex)'!$M$23:$M$43)</f>
        <v>0</v>
      </c>
      <c r="E16" s="106">
        <f>SUMIF('Caruana L. (Ghawdex)'!$D$23:$D$43,B16,'Caruana L. (Ghawdex)'!$M$23:$M$43)</f>
        <v>0</v>
      </c>
      <c r="F16" s="106">
        <f>SUMIF('Frendo Dimech D. (Ghawdex)'!$D$23:$D$43,B16,'Frendo Dimech D. (Ghawdex)'!$M$23:$M$43)</f>
        <v>0</v>
      </c>
      <c r="G16" s="41"/>
      <c r="H16" s="41"/>
      <c r="I16" s="41"/>
      <c r="J16" s="41"/>
      <c r="K16" s="41"/>
      <c r="L16" s="41"/>
      <c r="M16" s="42">
        <f t="shared" si="0"/>
        <v>0</v>
      </c>
      <c r="N16" s="145">
        <f t="shared" si="1"/>
        <v>0</v>
      </c>
      <c r="O16" s="113"/>
      <c r="P16" s="130"/>
    </row>
    <row r="17" spans="2:16" ht="15.75" customHeight="1" x14ac:dyDescent="0.2">
      <c r="B17" s="131" t="s">
        <v>26</v>
      </c>
      <c r="C17" s="107">
        <f>SUMIF('Grech S. (Ghawdex)'!$D$23:$D$43,B17,'Grech S. (Ghawdex)'!$M$23:$M$43)</f>
        <v>0</v>
      </c>
      <c r="D17" s="108">
        <f>SUMIF('Sultana B. (Għawdex)'!$D$23:$D$43,B17,'Sultana B. (Għawdex)'!$M$23:$M$43)</f>
        <v>0</v>
      </c>
      <c r="E17" s="108">
        <f>SUMIF('Caruana L. (Ghawdex)'!$D$23:$D$43,B17,'Caruana L. (Ghawdex)'!$M$23:$M$43)</f>
        <v>0</v>
      </c>
      <c r="F17" s="108">
        <f>SUMIF('Frendo Dimech D. (Ghawdex)'!$D$23:$D$43,B17,'Frendo Dimech D. (Ghawdex)'!$M$23:$M$43)</f>
        <v>0</v>
      </c>
      <c r="G17" s="132"/>
      <c r="H17" s="132"/>
      <c r="I17" s="132"/>
      <c r="J17" s="132"/>
      <c r="K17" s="132"/>
      <c r="L17" s="132"/>
      <c r="M17" s="44">
        <f t="shared" si="0"/>
        <v>0</v>
      </c>
      <c r="N17" s="146">
        <f t="shared" si="1"/>
        <v>0</v>
      </c>
      <c r="O17" s="114"/>
      <c r="P17" s="134"/>
    </row>
    <row r="18" spans="2:16" ht="15.75" customHeight="1" x14ac:dyDescent="0.2">
      <c r="B18" s="131" t="s">
        <v>27</v>
      </c>
      <c r="C18" s="107">
        <f>SUMIF('Grech S. (Ghawdex)'!$D$23:$D$43,B18,'Grech S. (Ghawdex)'!$M$23:$M$43)</f>
        <v>0</v>
      </c>
      <c r="D18" s="108">
        <f>SUMIF('Sultana B. (Għawdex)'!$D$23:$D$43,B18,'Sultana B. (Għawdex)'!$M$23:$M$43)</f>
        <v>0</v>
      </c>
      <c r="E18" s="108">
        <f>SUMIF('Caruana L. (Ghawdex)'!$D$23:$D$43,B18,'Caruana L. (Ghawdex)'!$M$23:$M$43)</f>
        <v>0</v>
      </c>
      <c r="F18" s="108">
        <f>SUMIF('Frendo Dimech D. (Ghawdex)'!$D$23:$D$43,B18,'Frendo Dimech D. (Ghawdex)'!$M$23:$M$43)</f>
        <v>0</v>
      </c>
      <c r="G18" s="132"/>
      <c r="H18" s="132"/>
      <c r="I18" s="132"/>
      <c r="J18" s="132"/>
      <c r="K18" s="132"/>
      <c r="L18" s="132"/>
      <c r="M18" s="44">
        <f t="shared" si="0"/>
        <v>0</v>
      </c>
      <c r="N18" s="146">
        <f t="shared" si="1"/>
        <v>0</v>
      </c>
      <c r="O18" s="114"/>
      <c r="P18" s="134"/>
    </row>
    <row r="19" spans="2:16" ht="15.75" customHeight="1" x14ac:dyDescent="0.2">
      <c r="B19" s="131" t="s">
        <v>28</v>
      </c>
      <c r="C19" s="107">
        <f>SUMIF('Grech S. (Ghawdex)'!$D$23:$D$43,B19,'Grech S. (Ghawdex)'!$M$23:$M$43)</f>
        <v>0</v>
      </c>
      <c r="D19" s="108">
        <f>SUMIF('Sultana B. (Għawdex)'!$D$23:$D$43,B19,'Sultana B. (Għawdex)'!$M$23:$M$43)</f>
        <v>0</v>
      </c>
      <c r="E19" s="108">
        <f>SUMIF('Caruana L. (Ghawdex)'!$D$23:$D$43,B19,'Caruana L. (Ghawdex)'!$M$23:$M$43)</f>
        <v>0</v>
      </c>
      <c r="F19" s="108">
        <f>SUMIF('Frendo Dimech D. (Ghawdex)'!$D$23:$D$43,B19,'Frendo Dimech D. (Ghawdex)'!$M$23:$M$43)</f>
        <v>0</v>
      </c>
      <c r="G19" s="132"/>
      <c r="H19" s="132"/>
      <c r="I19" s="132"/>
      <c r="J19" s="132"/>
      <c r="K19" s="132"/>
      <c r="L19" s="132"/>
      <c r="M19" s="44">
        <f t="shared" si="0"/>
        <v>0</v>
      </c>
      <c r="N19" s="146">
        <f t="shared" si="1"/>
        <v>0</v>
      </c>
      <c r="O19" s="114"/>
      <c r="P19" s="134"/>
    </row>
    <row r="20" spans="2:16" ht="15.75" customHeight="1" x14ac:dyDescent="0.2">
      <c r="B20" s="127" t="s">
        <v>29</v>
      </c>
      <c r="C20" s="110">
        <f>SUMIF('Grech S. (Ghawdex)'!$D$23:$D$43,B20,'Grech S. (Ghawdex)'!$M$23:$M$43)</f>
        <v>0</v>
      </c>
      <c r="D20" s="109">
        <f>SUMIF('Sultana B. (Għawdex)'!$D$23:$D$43,B20,'Sultana B. (Għawdex)'!$M$23:$M$43)</f>
        <v>0</v>
      </c>
      <c r="E20" s="109">
        <f>SUMIF('Caruana L. (Ghawdex)'!$D$23:$D$43,B20,'Caruana L. (Ghawdex)'!$M$23:$M$43)</f>
        <v>0</v>
      </c>
      <c r="F20" s="109">
        <f>SUMIF('Frendo Dimech D. (Ghawdex)'!$D$23:$D$43,B20,'Frendo Dimech D. (Ghawdex)'!$M$23:$M$43)</f>
        <v>0</v>
      </c>
      <c r="G20" s="45"/>
      <c r="H20" s="45"/>
      <c r="I20" s="45"/>
      <c r="J20" s="45"/>
      <c r="K20" s="45"/>
      <c r="L20" s="45"/>
      <c r="M20" s="46">
        <f t="shared" si="0"/>
        <v>0</v>
      </c>
      <c r="N20" s="115">
        <f t="shared" si="1"/>
        <v>0</v>
      </c>
      <c r="O20" s="147">
        <f>SUM(M16:M20)</f>
        <v>0</v>
      </c>
      <c r="P20" s="128">
        <f>O20/$M$31</f>
        <v>0</v>
      </c>
    </row>
    <row r="21" spans="2:16" ht="15.75" customHeight="1" x14ac:dyDescent="0.2">
      <c r="B21" s="129" t="s">
        <v>30</v>
      </c>
      <c r="C21" s="105">
        <f>SUMIF('Grech S. (Ghawdex)'!$D$23:$D$43,B21,'Grech S. (Ghawdex)'!$M$23:$M$43)</f>
        <v>4</v>
      </c>
      <c r="D21" s="106">
        <f>SUMIF('Sultana B. (Għawdex)'!$D$23:$D$43,B21,'Sultana B. (Għawdex)'!$M$23:$M$43)</f>
        <v>0</v>
      </c>
      <c r="E21" s="106">
        <f>SUMIF('Caruana L. (Ghawdex)'!$D$23:$D$43,B21,'Caruana L. (Ghawdex)'!$M$23:$M$43)</f>
        <v>7</v>
      </c>
      <c r="F21" s="106">
        <f>SUMIF('Frendo Dimech D. (Ghawdex)'!$D$23:$D$43,B21,'Frendo Dimech D. (Ghawdex)'!$M$23:$M$43)</f>
        <v>0</v>
      </c>
      <c r="G21" s="41"/>
      <c r="H21" s="41"/>
      <c r="I21" s="41"/>
      <c r="J21" s="41"/>
      <c r="K21" s="41"/>
      <c r="L21" s="41"/>
      <c r="M21" s="42">
        <f t="shared" si="0"/>
        <v>11</v>
      </c>
      <c r="N21" s="145">
        <f t="shared" si="1"/>
        <v>0.11</v>
      </c>
      <c r="O21" s="113"/>
      <c r="P21" s="130"/>
    </row>
    <row r="22" spans="2:16" ht="15.75" customHeight="1" x14ac:dyDescent="0.2">
      <c r="B22" s="127" t="s">
        <v>31</v>
      </c>
      <c r="C22" s="110">
        <f>SUMIF('Grech S. (Ghawdex)'!$D$23:$D$43,B22,'Grech S. (Ghawdex)'!$M$23:$M$43)</f>
        <v>0</v>
      </c>
      <c r="D22" s="109">
        <f>SUMIF('Sultana B. (Għawdex)'!$D$23:$D$43,B22,'Sultana B. (Għawdex)'!$M$23:$M$43)</f>
        <v>0</v>
      </c>
      <c r="E22" s="109">
        <f>SUMIF('Caruana L. (Ghawdex)'!$D$23:$D$43,B22,'Caruana L. (Ghawdex)'!$M$23:$M$43)</f>
        <v>0</v>
      </c>
      <c r="F22" s="109">
        <f>SUMIF('Frendo Dimech D. (Ghawdex)'!$D$23:$D$43,B22,'Frendo Dimech D. (Ghawdex)'!$M$23:$M$43)</f>
        <v>0</v>
      </c>
      <c r="G22" s="45"/>
      <c r="H22" s="45"/>
      <c r="I22" s="45"/>
      <c r="J22" s="45"/>
      <c r="K22" s="45"/>
      <c r="L22" s="45"/>
      <c r="M22" s="46">
        <f t="shared" si="0"/>
        <v>0</v>
      </c>
      <c r="N22" s="115">
        <f t="shared" si="1"/>
        <v>0</v>
      </c>
      <c r="O22" s="147">
        <f>SUM(M21:M22)</f>
        <v>11</v>
      </c>
      <c r="P22" s="128">
        <f t="shared" ref="P22:P30" si="2">O22/$M$31</f>
        <v>0.11</v>
      </c>
    </row>
    <row r="23" spans="2:16" ht="15.75" customHeight="1" x14ac:dyDescent="0.2">
      <c r="B23" s="129" t="s">
        <v>32</v>
      </c>
      <c r="C23" s="105">
        <f>SUMIF('Grech S. (Ghawdex)'!$D$23:$D$43,B23,'Grech S. (Ghawdex)'!$M$23:$M$43)</f>
        <v>3</v>
      </c>
      <c r="D23" s="106">
        <f>SUMIF('Sultana B. (Għawdex)'!$D$23:$D$43,B23,'Sultana B. (Għawdex)'!$M$23:$M$43)</f>
        <v>0</v>
      </c>
      <c r="E23" s="106">
        <f>SUMIF('Caruana L. (Ghawdex)'!$D$23:$D$43,B23,'Caruana L. (Ghawdex)'!$M$23:$M$43)</f>
        <v>68</v>
      </c>
      <c r="F23" s="106">
        <f>SUMIF('Frendo Dimech D. (Ghawdex)'!$D$23:$D$43,B23,'Frendo Dimech D. (Ghawdex)'!$M$23:$M$43)</f>
        <v>0</v>
      </c>
      <c r="G23" s="41"/>
      <c r="H23" s="41"/>
      <c r="I23" s="41"/>
      <c r="J23" s="41"/>
      <c r="K23" s="41"/>
      <c r="L23" s="41"/>
      <c r="M23" s="42">
        <f t="shared" si="0"/>
        <v>71</v>
      </c>
      <c r="N23" s="116">
        <f t="shared" si="1"/>
        <v>0.71</v>
      </c>
      <c r="O23" s="148">
        <f t="shared" ref="O23:O30" si="3">SUM(M23)</f>
        <v>71</v>
      </c>
      <c r="P23" s="135">
        <f t="shared" si="2"/>
        <v>0.71</v>
      </c>
    </row>
    <row r="24" spans="2:16" ht="15.75" customHeight="1" x14ac:dyDescent="0.2">
      <c r="B24" s="129" t="s">
        <v>33</v>
      </c>
      <c r="C24" s="105">
        <f>SUMIF('Grech S. (Ghawdex)'!$D$23:$D$43,B24,'Grech S. (Ghawdex)'!$M$23:$M$43)</f>
        <v>0</v>
      </c>
      <c r="D24" s="106">
        <f>SUMIF('Sultana B. (Għawdex)'!$D$23:$D$43,B24,'Sultana B. (Għawdex)'!$M$23:$M$43)</f>
        <v>0</v>
      </c>
      <c r="E24" s="106">
        <f>SUMIF('Caruana L. (Ghawdex)'!$D$23:$D$43,B24,'Caruana L. (Ghawdex)'!$M$23:$M$43)</f>
        <v>0</v>
      </c>
      <c r="F24" s="106">
        <f>SUMIF('Frendo Dimech D. (Ghawdex)'!$D$23:$D$43,B24,'Frendo Dimech D. (Ghawdex)'!$M$23:$M$43)</f>
        <v>0</v>
      </c>
      <c r="G24" s="41"/>
      <c r="H24" s="41"/>
      <c r="I24" s="41"/>
      <c r="J24" s="41"/>
      <c r="K24" s="41"/>
      <c r="L24" s="41"/>
      <c r="M24" s="42">
        <f t="shared" si="0"/>
        <v>0</v>
      </c>
      <c r="N24" s="116">
        <f t="shared" si="1"/>
        <v>0</v>
      </c>
      <c r="O24" s="148">
        <f t="shared" si="3"/>
        <v>0</v>
      </c>
      <c r="P24" s="135">
        <f t="shared" si="2"/>
        <v>0</v>
      </c>
    </row>
    <row r="25" spans="2:16" ht="15.75" customHeight="1" x14ac:dyDescent="0.2">
      <c r="B25" s="129" t="s">
        <v>34</v>
      </c>
      <c r="C25" s="105">
        <f>SUMIF('Grech S. (Ghawdex)'!$D$23:$D$43,B25,'Grech S. (Ghawdex)'!$M$23:$M$43)</f>
        <v>0</v>
      </c>
      <c r="D25" s="106">
        <f>SUMIF('Sultana B. (Għawdex)'!$D$23:$D$43,B25,'Sultana B. (Għawdex)'!$M$23:$M$43)</f>
        <v>0</v>
      </c>
      <c r="E25" s="106">
        <f>SUMIF('Caruana L. (Ghawdex)'!$D$23:$D$43,B25,'Caruana L. (Ghawdex)'!$M$23:$M$43)</f>
        <v>0</v>
      </c>
      <c r="F25" s="106">
        <f>SUMIF('Frendo Dimech D. (Ghawdex)'!$D$23:$D$43,B25,'Frendo Dimech D. (Ghawdex)'!$M$23:$M$43)</f>
        <v>0</v>
      </c>
      <c r="G25" s="41"/>
      <c r="H25" s="41"/>
      <c r="I25" s="41"/>
      <c r="J25" s="41"/>
      <c r="K25" s="41"/>
      <c r="L25" s="41"/>
      <c r="M25" s="42">
        <f t="shared" si="0"/>
        <v>0</v>
      </c>
      <c r="N25" s="116">
        <f t="shared" si="1"/>
        <v>0</v>
      </c>
      <c r="O25" s="148">
        <f t="shared" si="3"/>
        <v>0</v>
      </c>
      <c r="P25" s="135">
        <f t="shared" si="2"/>
        <v>0</v>
      </c>
    </row>
    <row r="26" spans="2:16" ht="15.75" customHeight="1" x14ac:dyDescent="0.2">
      <c r="B26" s="129" t="s">
        <v>35</v>
      </c>
      <c r="C26" s="105">
        <f>SUMIF('Grech S. (Ghawdex)'!$D$23:$D$43,B26,'Grech S. (Ghawdex)'!$M$23:$M$43)</f>
        <v>0</v>
      </c>
      <c r="D26" s="106">
        <f>SUMIF('Sultana B. (Għawdex)'!$D$23:$D$43,B26,'Sultana B. (Għawdex)'!$M$23:$M$43)</f>
        <v>0</v>
      </c>
      <c r="E26" s="106">
        <f>SUMIF('Caruana L. (Ghawdex)'!$D$23:$D$43,B26,'Caruana L. (Ghawdex)'!$M$23:$M$43)</f>
        <v>0</v>
      </c>
      <c r="F26" s="106">
        <f>SUMIF('Frendo Dimech D. (Ghawdex)'!$D$23:$D$43,B26,'Frendo Dimech D. (Ghawdex)'!$M$23:$M$43)</f>
        <v>0</v>
      </c>
      <c r="G26" s="41"/>
      <c r="H26" s="41"/>
      <c r="I26" s="41"/>
      <c r="J26" s="41"/>
      <c r="K26" s="41"/>
      <c r="L26" s="41"/>
      <c r="M26" s="42">
        <f t="shared" si="0"/>
        <v>0</v>
      </c>
      <c r="N26" s="116">
        <f t="shared" si="1"/>
        <v>0</v>
      </c>
      <c r="O26" s="148">
        <f t="shared" si="3"/>
        <v>0</v>
      </c>
      <c r="P26" s="135">
        <f t="shared" si="2"/>
        <v>0</v>
      </c>
    </row>
    <row r="27" spans="2:16" ht="15.75" customHeight="1" x14ac:dyDescent="0.2">
      <c r="B27" s="136" t="s">
        <v>36</v>
      </c>
      <c r="C27" s="105">
        <f>SUMIF('Grech S. (Ghawdex)'!$D$23:$D$43,B27,'Grech S. (Ghawdex)'!$M$23:$M$43)</f>
        <v>0</v>
      </c>
      <c r="D27" s="106">
        <f>SUMIF('Sultana B. (Għawdex)'!$D$23:$D$43,B27,'Sultana B. (Għawdex)'!$M$23:$M$43)</f>
        <v>0</v>
      </c>
      <c r="E27" s="106">
        <f>SUMIF('Caruana L. (Ghawdex)'!$D$23:$D$43,B27,'Caruana L. (Ghawdex)'!$M$23:$M$43)</f>
        <v>0</v>
      </c>
      <c r="F27" s="106">
        <f>SUMIF('Frendo Dimech D. (Ghawdex)'!$D$23:$D$43,B27,'Frendo Dimech D. (Ghawdex)'!$M$23:$M$43)</f>
        <v>0</v>
      </c>
      <c r="G27" s="41"/>
      <c r="H27" s="41"/>
      <c r="I27" s="41"/>
      <c r="J27" s="41"/>
      <c r="K27" s="41"/>
      <c r="L27" s="41"/>
      <c r="M27" s="42">
        <f t="shared" si="0"/>
        <v>0</v>
      </c>
      <c r="N27" s="116">
        <f>M27/$M$31</f>
        <v>0</v>
      </c>
      <c r="O27" s="148">
        <f t="shared" si="3"/>
        <v>0</v>
      </c>
      <c r="P27" s="135">
        <f t="shared" si="2"/>
        <v>0</v>
      </c>
    </row>
    <row r="28" spans="2:16" ht="15.75" customHeight="1" x14ac:dyDescent="0.2">
      <c r="B28" s="136" t="s">
        <v>37</v>
      </c>
      <c r="C28" s="105">
        <f>SUMIF('Grech S. (Ghawdex)'!$D$23:$D$43,B28,'Grech S. (Ghawdex)'!$M$23:$M$43)</f>
        <v>0</v>
      </c>
      <c r="D28" s="106">
        <f>SUMIF('Sultana B. (Għawdex)'!$D$23:$D$43,B28,'Sultana B. (Għawdex)'!$M$23:$M$43)</f>
        <v>0</v>
      </c>
      <c r="E28" s="106">
        <f>SUMIF('Caruana L. (Ghawdex)'!$D$23:$D$43,B28,'Caruana L. (Ghawdex)'!$M$23:$M$43)</f>
        <v>0</v>
      </c>
      <c r="F28" s="106">
        <f>SUMIF('Frendo Dimech D. (Ghawdex)'!$D$23:$D$43,B28,'Frendo Dimech D. (Ghawdex)'!$M$23:$M$43)</f>
        <v>0</v>
      </c>
      <c r="G28" s="41"/>
      <c r="H28" s="41"/>
      <c r="I28" s="41"/>
      <c r="J28" s="41"/>
      <c r="K28" s="41"/>
      <c r="L28" s="41"/>
      <c r="M28" s="42">
        <f t="shared" si="0"/>
        <v>0</v>
      </c>
      <c r="N28" s="116">
        <f>M28/$M$31</f>
        <v>0</v>
      </c>
      <c r="O28" s="148">
        <f t="shared" si="3"/>
        <v>0</v>
      </c>
      <c r="P28" s="135">
        <f t="shared" si="2"/>
        <v>0</v>
      </c>
    </row>
    <row r="29" spans="2:16" ht="15.75" customHeight="1" x14ac:dyDescent="0.2">
      <c r="B29" s="136" t="s">
        <v>38</v>
      </c>
      <c r="C29" s="105">
        <f>SUMIF('Grech S. (Ghawdex)'!$D$23:$D$43,B29,'Grech S. (Ghawdex)'!$M$23:$M$43)</f>
        <v>0</v>
      </c>
      <c r="D29" s="106">
        <f>SUMIF('Sultana B. (Għawdex)'!$D$23:$D$43,B29,'Sultana B. (Għawdex)'!$M$23:$M$43)</f>
        <v>0</v>
      </c>
      <c r="E29" s="106">
        <f>SUMIF('Caruana L. (Ghawdex)'!$D$23:$D$43,B29,'Caruana L. (Ghawdex)'!$M$23:$M$43)</f>
        <v>0</v>
      </c>
      <c r="F29" s="106">
        <f>SUMIF('Frendo Dimech D. (Ghawdex)'!$D$23:$D$43,B29,'Frendo Dimech D. (Ghawdex)'!$M$23:$M$43)</f>
        <v>0</v>
      </c>
      <c r="G29" s="41"/>
      <c r="H29" s="41"/>
      <c r="I29" s="41"/>
      <c r="J29" s="41"/>
      <c r="K29" s="41"/>
      <c r="L29" s="41"/>
      <c r="M29" s="42">
        <f t="shared" si="0"/>
        <v>0</v>
      </c>
      <c r="N29" s="116">
        <f>M29/$M$31</f>
        <v>0</v>
      </c>
      <c r="O29" s="148">
        <f t="shared" si="3"/>
        <v>0</v>
      </c>
      <c r="P29" s="135">
        <f t="shared" si="2"/>
        <v>0</v>
      </c>
    </row>
    <row r="30" spans="2:16" ht="15.75" customHeight="1" thickBot="1" x14ac:dyDescent="0.25">
      <c r="B30" s="137" t="s">
        <v>39</v>
      </c>
      <c r="C30" s="138">
        <f>SUMIF('Grech S. (Ghawdex)'!$D$23:$D$43,B30,'Grech S. (Ghawdex)'!$M$23:$M$43)</f>
        <v>0</v>
      </c>
      <c r="D30" s="139">
        <f>SUMIF('Sultana B. (Għawdex)'!$D$23:$D$43,B30,'Sultana B. (Għawdex)'!$M$23:$M$43)</f>
        <v>0</v>
      </c>
      <c r="E30" s="139">
        <f>SUMIF('Caruana L. (Ghawdex)'!$D$23:$D$43,B30,'Caruana L. (Ghawdex)'!$M$23:$M$43)</f>
        <v>0</v>
      </c>
      <c r="F30" s="139">
        <f>SUMIF('Frendo Dimech D. (Ghawdex)'!$D$23:$D$43,B30,'Frendo Dimech D. (Ghawdex)'!$M$23:$M$43)</f>
        <v>0</v>
      </c>
      <c r="G30" s="140"/>
      <c r="H30" s="140"/>
      <c r="I30" s="140"/>
      <c r="J30" s="140"/>
      <c r="K30" s="140"/>
      <c r="L30" s="140"/>
      <c r="M30" s="141">
        <f t="shared" si="0"/>
        <v>0</v>
      </c>
      <c r="N30" s="161">
        <f>M30/$M$31</f>
        <v>0</v>
      </c>
      <c r="O30" s="162">
        <f t="shared" si="3"/>
        <v>0</v>
      </c>
      <c r="P30" s="144">
        <f t="shared" si="2"/>
        <v>0</v>
      </c>
    </row>
    <row r="31" spans="2:16" ht="13.5" customHeight="1" thickBot="1" x14ac:dyDescent="0.25">
      <c r="B31" s="122" t="s">
        <v>82</v>
      </c>
      <c r="C31" s="123">
        <f t="shared" ref="C31:F31" si="4">SUM(C10:C30)</f>
        <v>15</v>
      </c>
      <c r="D31" s="124">
        <f t="shared" si="4"/>
        <v>8</v>
      </c>
      <c r="E31" s="124">
        <f t="shared" si="4"/>
        <v>77</v>
      </c>
      <c r="F31" s="124">
        <f t="shared" si="4"/>
        <v>0</v>
      </c>
      <c r="G31" s="125">
        <f t="shared" ref="G31:L31" si="5">SUM(G10:G26)</f>
        <v>0</v>
      </c>
      <c r="H31" s="125">
        <f t="shared" si="5"/>
        <v>0</v>
      </c>
      <c r="I31" s="125">
        <f t="shared" si="5"/>
        <v>0</v>
      </c>
      <c r="J31" s="125">
        <f t="shared" si="5"/>
        <v>0</v>
      </c>
      <c r="K31" s="125">
        <f t="shared" si="5"/>
        <v>0</v>
      </c>
      <c r="L31" s="125">
        <f t="shared" si="5"/>
        <v>0</v>
      </c>
      <c r="M31" s="160">
        <f>SUM(M10:M30)</f>
        <v>100</v>
      </c>
      <c r="N31" s="6"/>
      <c r="O31" s="5"/>
      <c r="P31" s="7"/>
    </row>
    <row r="32" spans="2:16" ht="13.5" customHeight="1" thickBot="1" x14ac:dyDescent="0.25">
      <c r="C32" s="149">
        <f>C31/M31</f>
        <v>0.15</v>
      </c>
      <c r="D32" s="150">
        <f>D31/M31</f>
        <v>0.08</v>
      </c>
      <c r="E32" s="150">
        <f>E31/M31</f>
        <v>0.77</v>
      </c>
      <c r="F32" s="150">
        <f>F31/M31</f>
        <v>0</v>
      </c>
      <c r="G32" s="151">
        <f>G31/M31</f>
        <v>0</v>
      </c>
      <c r="H32" s="151">
        <f>H31/M31</f>
        <v>0</v>
      </c>
      <c r="I32" s="151">
        <f>I31/M31</f>
        <v>0</v>
      </c>
      <c r="J32" s="151">
        <f>J31/M31</f>
        <v>0</v>
      </c>
      <c r="K32" s="151">
        <f>K31/M31</f>
        <v>0</v>
      </c>
      <c r="L32" s="152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7"/>
  <sheetViews>
    <sheetView workbookViewId="0">
      <selection activeCell="A8" sqref="A8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2" t="s">
        <v>89</v>
      </c>
    </row>
    <row r="4" spans="1:1" x14ac:dyDescent="0.2">
      <c r="A4" s="52" t="s">
        <v>90</v>
      </c>
    </row>
    <row r="5" spans="1:1" x14ac:dyDescent="0.2">
      <c r="A5" s="52" t="s">
        <v>91</v>
      </c>
    </row>
    <row r="6" spans="1:1" x14ac:dyDescent="0.2">
      <c r="A6" s="52" t="s">
        <v>92</v>
      </c>
    </row>
    <row r="7" spans="1:1" x14ac:dyDescent="0.2">
      <c r="A7" s="52" t="s">
        <v>93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Attard Mary Jane at Court Services Agency</cp:lastModifiedBy>
  <cp:revision/>
  <cp:lastPrinted>2023-12-11T15:45:00Z</cp:lastPrinted>
  <dcterms:created xsi:type="dcterms:W3CDTF">2001-09-20T13:22:09Z</dcterms:created>
  <dcterms:modified xsi:type="dcterms:W3CDTF">2023-12-26T13:40:07Z</dcterms:modified>
  <cp:category/>
  <cp:contentStatus/>
</cp:coreProperties>
</file>