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60" yWindow="65341" windowWidth="6000" windowHeight="7290" tabRatio="858" activeTab="0"/>
  </bookViews>
  <sheets>
    <sheet name="Kriminal" sheetId="1" r:id="rId1"/>
    <sheet name="Introdotti(Mag-Malta)" sheetId="2" r:id="rId2"/>
    <sheet name="Introdotti(Mag-Gozo)" sheetId="3" r:id="rId3"/>
    <sheet name="Decizi(Mag-Malta)" sheetId="4" r:id="rId4"/>
    <sheet name="Decizi(Mag-Gozo)" sheetId="5" r:id="rId5"/>
    <sheet name="Pendenti(Mag-Malta)" sheetId="6" r:id="rId6"/>
    <sheet name="Pendenti(Mag-Gozo)" sheetId="7" r:id="rId7"/>
    <sheet name="Apap Bologna J." sheetId="8" r:id="rId8"/>
    <sheet name="Cassar J." sheetId="9" r:id="rId9"/>
    <sheet name="Quintano L." sheetId="10" r:id="rId10"/>
    <sheet name="Demicoli S." sheetId="11" r:id="rId11"/>
    <sheet name="Grixti G." sheetId="12" r:id="rId12"/>
    <sheet name="Hayman M." sheetId="13" r:id="rId13"/>
    <sheet name="Demicoli A." sheetId="14" r:id="rId14"/>
    <sheet name="Mallia M." sheetId="15" r:id="rId15"/>
    <sheet name="Meli S." sheetId="16" r:id="rId16"/>
    <sheet name="Micallef Trigona A." sheetId="17" r:id="rId17"/>
    <sheet name="Mizzi A." sheetId="18" r:id="rId18"/>
    <sheet name="Clarke D." sheetId="19" r:id="rId19"/>
    <sheet name="Padovani Grima J." sheetId="20" r:id="rId20"/>
    <sheet name="Grima E." sheetId="21" r:id="rId21"/>
    <sheet name="Scerri Herrera C." sheetId="22" r:id="rId22"/>
    <sheet name="Vella Antonio Giovanni" sheetId="23" r:id="rId23"/>
    <sheet name="Kriminal (Superjuri)" sheetId="24" r:id="rId24"/>
    <sheet name="Kriminal (Appelli Superjuri)" sheetId="25" r:id="rId25"/>
    <sheet name="Kriminal (Appelli Inferjuri)" sheetId="26" r:id="rId26"/>
    <sheet name="Coppini P. (Ghawdex)" sheetId="27" r:id="rId27"/>
    <sheet name="Grixti G. (Ghawdex)" sheetId="28" r:id="rId28"/>
    <sheet name="Micallef Trigona A. (Ghawdex)" sheetId="29" r:id="rId29"/>
    <sheet name="Ellul A. (Ghawdex)" sheetId="30" r:id="rId30"/>
    <sheet name="Grima E. (Ghawdex)" sheetId="31" r:id="rId31"/>
    <sheet name="Apap Bologna J. (Ghawdex)" sheetId="32" r:id="rId32"/>
    <sheet name="Scerri Herrera C (Ghawdex)" sheetId="33" r:id="rId33"/>
    <sheet name="Mallia M. (Ghawdex)" sheetId="34" r:id="rId34"/>
  </sheets>
  <externalReferences>
    <externalReference r:id="rId37"/>
  </externalReferences>
  <definedNames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<sst xmlns="http://schemas.openxmlformats.org/spreadsheetml/2006/main" count="1375" uniqueCount="167">
  <si>
    <t>Rapport migbur manwalment</t>
  </si>
  <si>
    <t>Pendenti</t>
  </si>
  <si>
    <t>Introdotti</t>
  </si>
  <si>
    <t>Maqtugha</t>
  </si>
  <si>
    <t>Trasferiti</t>
  </si>
  <si>
    <t>Bilanc</t>
  </si>
  <si>
    <t>Qorti Tal-Magistrati (Malta)</t>
  </si>
  <si>
    <t>Total</t>
  </si>
  <si>
    <t>Dwana</t>
  </si>
  <si>
    <t>Sanita'</t>
  </si>
  <si>
    <t>Magistrat Dr. Joseph Apap Bologna B.A., LL.D.</t>
  </si>
  <si>
    <t>Appelli Superjuri</t>
  </si>
  <si>
    <t>DeGaetano Vincent</t>
  </si>
  <si>
    <t>Qorti Tal-Magistrati (Kriminal)</t>
  </si>
  <si>
    <t>Mhux Applikabbli</t>
  </si>
  <si>
    <t>Deputat Registratur</t>
  </si>
  <si>
    <t>Sine Die</t>
  </si>
  <si>
    <t>Illum</t>
  </si>
  <si>
    <t>Qorti Kriminali</t>
  </si>
  <si>
    <t>Qorti tal-Appelli Kriminali (Appelli minn Gurijiet)</t>
  </si>
  <si>
    <t>Qorti tal-Appelli Kriminali (Appelli mill-Qorti tal-Magistrati)</t>
  </si>
  <si>
    <t>Attivi</t>
  </si>
  <si>
    <t>Inkjesti</t>
  </si>
  <si>
    <t>Distrett</t>
  </si>
  <si>
    <t>Degaetano Vincent</t>
  </si>
  <si>
    <t>Mallia</t>
  </si>
  <si>
    <t>Apap Bologna</t>
  </si>
  <si>
    <t>Cassar</t>
  </si>
  <si>
    <t>Grixti</t>
  </si>
  <si>
    <t>Hayman</t>
  </si>
  <si>
    <t>Meli</t>
  </si>
  <si>
    <t>Micallef Trigona</t>
  </si>
  <si>
    <t>Mizzi</t>
  </si>
  <si>
    <t>Padovani Grima</t>
  </si>
  <si>
    <t>Herrera</t>
  </si>
  <si>
    <t>Totals</t>
  </si>
  <si>
    <t>%ages</t>
  </si>
  <si>
    <t>Sub Totals</t>
  </si>
  <si>
    <t>Sub %ages</t>
  </si>
  <si>
    <t>Coppini</t>
  </si>
  <si>
    <t>Trigona</t>
  </si>
  <si>
    <t>DIN IL-FORMOLA GHANDHA TASAL GHANDI FL-EWWEL JUM TA' XOGHOL TA' KULL XAHAR.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</si>
  <si>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</si>
  <si>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</si>
  <si>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</si>
  <si>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</si>
  <si>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</si>
  <si>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</si>
  <si>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</si>
  <si>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</si>
  <si>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</si>
  <si>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</si>
  <si>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</si>
  <si>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</si>
  <si>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</si>
  <si>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</si>
  <si>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</si>
  <si>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</si>
  <si>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</si>
  <si>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</si>
  <si>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</si>
  <si>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Saviour Demicoli LL.D.</t>
  </si>
  <si>
    <t>Magistrat Dr. Giovanni Grixti LL.D., LL.M.</t>
  </si>
  <si>
    <t>Magistrat Dr. Miriam Hayman LL.D.</t>
  </si>
  <si>
    <t>Magistrat Dr. Michael Mallia LL.D.</t>
  </si>
  <si>
    <t>Magistrat Dr. Silvio Meli LL.D.</t>
  </si>
  <si>
    <t>Magistrat Dr. Anthony Micallef Trigona LL.D., Mag. Juris (EU Law)</t>
  </si>
  <si>
    <t>Magistrat Dr. Antonio Mizzi LL.D.</t>
  </si>
  <si>
    <t>Magistrat Dr. Jacqueline Padovani Grima LL.D.</t>
  </si>
  <si>
    <t>Magistrat Dr. Consuelo Scerri Herrera LL.D.</t>
  </si>
  <si>
    <t>Magistrat Dr. Paul Coppini LL.D.</t>
  </si>
  <si>
    <t>Magistrat Dr. Anthony Micallef Trigona LL.D., MAG. JURIS (EU LAW)</t>
  </si>
  <si>
    <t>Rapport Ghax-Xahar ta'</t>
  </si>
  <si>
    <t>Magistrat Dr. Joseph Cassar B.A., LL.D.</t>
  </si>
  <si>
    <t>Qorti Tal-Magistrati (Ghawdex)</t>
  </si>
  <si>
    <t>Ms. Marie Fleur Gauci</t>
  </si>
  <si>
    <t>Mr. Brian Avellino</t>
  </si>
  <si>
    <t>Mr Charles Stivala</t>
  </si>
  <si>
    <t>Mr. Francis Attard</t>
  </si>
  <si>
    <t>Ms. Eva Buttigieg</t>
  </si>
  <si>
    <t>Ms. Maureen Xuereb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</si>
  <si>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</si>
  <si>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</si>
  <si>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</si>
  <si>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</si>
  <si>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</si>
  <si>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</si>
  <si>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</si>
  <si>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</si>
  <si>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</si>
  <si>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Mag. Joseph Apap Bologna</t>
  </si>
  <si>
    <t>Mag. Joseph Cassar</t>
  </si>
  <si>
    <t>Mag. Saviour Demicoli</t>
  </si>
  <si>
    <t>Mag. Giovanni Grixti</t>
  </si>
  <si>
    <t>Mag. Miriam Hayman</t>
  </si>
  <si>
    <t>Mag. Michael Mallia</t>
  </si>
  <si>
    <t>Mag. Silvio Meli</t>
  </si>
  <si>
    <t>Mag. Anthony Micallef Trigona</t>
  </si>
  <si>
    <t>Mag. Antonio Mizzi</t>
  </si>
  <si>
    <t>Mag. Jacqueline Padovani Grima</t>
  </si>
  <si>
    <t>Mag. Consuelo Scerri Herrera</t>
  </si>
  <si>
    <t>Mag. Paul Coppini</t>
  </si>
  <si>
    <t>Qorti tal-Magistrati - Malta</t>
  </si>
  <si>
    <t>(Gurisdizzjoni Kriminali)</t>
  </si>
  <si>
    <t>Kawzi Introdotti</t>
  </si>
  <si>
    <t>Qorti tal-Magistrati - Ghawdex</t>
  </si>
  <si>
    <t>Kawzi Pendenti</t>
  </si>
  <si>
    <t>Kawzi Decizi</t>
  </si>
  <si>
    <t>Galea Debono Joseph</t>
  </si>
  <si>
    <t>Mhux Assenjati</t>
  </si>
  <si>
    <t>Degaetano Vincent (G)</t>
  </si>
  <si>
    <t>L-Unur Tieghu Vincent Degaetano LL.D., President</t>
  </si>
  <si>
    <t>L-Onorevoli Joseph A. Filletti B.A., LL.D.</t>
  </si>
  <si>
    <t>L-Onorevoli David Scicluna LL.D.</t>
  </si>
  <si>
    <t>Cuschieri Noel</t>
  </si>
  <si>
    <t>Imh. Galea Debono Joseph</t>
  </si>
  <si>
    <t>Imh. Valenzia Geoffrey</t>
  </si>
  <si>
    <t>Valenzia Geoffrey</t>
  </si>
  <si>
    <t>Magistrat Dr. Laurence Quintano LL.D.</t>
  </si>
  <si>
    <t>Camilleri Gino</t>
  </si>
  <si>
    <t>Mag. Laurence Quintano</t>
  </si>
  <si>
    <t>Mr. Mario Mifsud</t>
  </si>
  <si>
    <t>Imh. Camilleri Gino</t>
  </si>
  <si>
    <t>Scicluna David</t>
  </si>
  <si>
    <t>Mag. Antonio Giovanni Vella</t>
  </si>
  <si>
    <t>Magistrat Dr. Antonio Giovanni Vella LL.D.</t>
  </si>
  <si>
    <t>Vella</t>
  </si>
  <si>
    <t>Imh. Scicluna David</t>
  </si>
  <si>
    <t>Scerri Herrera C</t>
  </si>
  <si>
    <t>Minorenni</t>
  </si>
  <si>
    <t>Sahha u Sigurta</t>
  </si>
  <si>
    <t>Qorti tal-Familja</t>
  </si>
  <si>
    <t>DIN IL-FORMOLA GHANDHA TASAL GHANDI FL-EWWEL GIMGHA TA' XOGHOL TA' KULL XAHAR.</t>
  </si>
  <si>
    <t>Quintano</t>
  </si>
  <si>
    <t>G.Caruana Demajo</t>
  </si>
  <si>
    <t>=</t>
  </si>
  <si>
    <t>Magistrat Dr. Audrey Demicoli LL.D</t>
  </si>
  <si>
    <t>Mag. Audrey Demicoli</t>
  </si>
  <si>
    <t>Demicoli A</t>
  </si>
  <si>
    <t>Magistrat Dr. Doreen Clarke LL.D.</t>
  </si>
  <si>
    <t>Magistrat Dr. Edwina Grima LL.D.</t>
  </si>
  <si>
    <t>Mag. Doreen Clarke</t>
  </si>
  <si>
    <t>Mag. Edwina Grima</t>
  </si>
  <si>
    <t>Demicoli S.</t>
  </si>
  <si>
    <t>Clarke</t>
  </si>
  <si>
    <t>Grima</t>
  </si>
  <si>
    <t>Magistrat Dr. Anthony Ellul LL.D.</t>
  </si>
  <si>
    <t>Mag. Anthony Ellul</t>
  </si>
  <si>
    <t>Ellul</t>
  </si>
  <si>
    <t>Iz-zamma korretta, gbir u rappurtar ta' l-istatistika mitluba hi responsabbilta' tad-Deputat Registratur.
L-informazzjoni mitluba ghandha timtela kollha kemm hi.
Meta jkun hemm xi taqsima li ma tinhadimx mill-awla nizzel "nil".
Jekk ikun hemm xi informazzjoni li ma tistax taghti ghax il-Magistrat ikun ordna mod iehor nizzel N/A.
Il-frazi "kawzi sommarji" jinkludu:
-   kawzi "rese" sommarji;
-   kawzi sommarji fil-kompetenza normali tal-qorti u li mhux inkluzi fil-kategoriji ta' kawzi indikati aktar l-isfel;</t>
  </si>
  <si>
    <t>Direttur Qrati Kriminali</t>
  </si>
  <si>
    <t>ECO Tax</t>
  </si>
  <si>
    <t>DICEMBRU, 2008</t>
  </si>
  <si>
    <t>Sciberras Philip (G)</t>
  </si>
  <si>
    <t>Mr. Daniel Sacco</t>
  </si>
  <si>
    <t>Ms Nadia Fiott</t>
  </si>
  <si>
    <t>Mr Robert Bugeja</t>
  </si>
  <si>
    <t>Ms. Alexia Attard</t>
  </si>
  <si>
    <t>Ms. Elizabeth Quintano</t>
  </si>
  <si>
    <t>Ms Carmen Aquilina</t>
  </si>
  <si>
    <t>Ms Marika Sammut</t>
  </si>
  <si>
    <t>Ms Sue Fenech</t>
  </si>
  <si>
    <t>Ms. Stephania Testa</t>
  </si>
  <si>
    <t>Ms. Marica Mifsud</t>
  </si>
  <si>
    <t>Mr John Muscat</t>
  </si>
  <si>
    <t>Ms Cetina Gauci</t>
  </si>
  <si>
    <t>Caruana Demajo G.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</si>
</sst>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%"/>
    <numFmt numFmtId="173" formatCode="##0.00%"/>
    <numFmt numFmtId="174" formatCode="##0.0%"/>
    <numFmt numFmtId="175" formatCode="#,###"/>
  </numFmts>
  <fonts count="33">
    <font>
      <sz val="10"/>
      <name val="Arial"/>
      <family val="0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1" applyNumberFormat="0" applyAlignment="0" applyProtection="0"/>
    <xf numFmtId="0" fontId="20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6" applyNumberFormat="0" applyFill="0" applyAlignment="0" applyProtection="0"/>
    <xf numFmtId="0" fontId="28" fillId="8" borderId="0" applyNumberFormat="0" applyBorder="0" applyAlignment="0" applyProtection="0"/>
    <xf numFmtId="0" fontId="0" fillId="4" borderId="7" applyNumberFormat="0" applyFont="0" applyAlignment="0" applyProtection="0"/>
    <xf numFmtId="0" fontId="29" fillId="15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74" fontId="7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18" borderId="0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18" borderId="25" xfId="0" applyFill="1" applyBorder="1" applyAlignment="1" applyProtection="1">
      <alignment/>
      <protection locked="0"/>
    </xf>
    <xf numFmtId="0" fontId="0" fillId="18" borderId="27" xfId="0" applyFill="1" applyBorder="1" applyAlignment="1" applyProtection="1">
      <alignment/>
      <protection locked="0"/>
    </xf>
    <xf numFmtId="0" fontId="0" fillId="18" borderId="0" xfId="0" applyFill="1" applyBorder="1" applyAlignment="1" applyProtection="1">
      <alignment/>
      <protection locked="0"/>
    </xf>
    <xf numFmtId="0" fontId="12" fillId="0" borderId="1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175" fontId="0" fillId="0" borderId="0" xfId="0" applyNumberFormat="1" applyBorder="1" applyAlignment="1" applyProtection="1">
      <alignment/>
      <protection/>
    </xf>
    <xf numFmtId="175" fontId="0" fillId="0" borderId="28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3" fillId="17" borderId="29" xfId="0" applyFont="1" applyFill="1" applyBorder="1" applyAlignment="1">
      <alignment horizontal="center"/>
    </xf>
    <xf numFmtId="0" fontId="13" fillId="17" borderId="12" xfId="0" applyFont="1" applyFill="1" applyBorder="1" applyAlignment="1">
      <alignment horizontal="center"/>
    </xf>
    <xf numFmtId="0" fontId="13" fillId="17" borderId="11" xfId="0" applyFont="1" applyFill="1" applyBorder="1" applyAlignment="1">
      <alignment horizontal="center"/>
    </xf>
    <xf numFmtId="0" fontId="13" fillId="17" borderId="30" xfId="0" applyFont="1" applyFill="1" applyBorder="1" applyAlignment="1">
      <alignment horizontal="center"/>
    </xf>
    <xf numFmtId="0" fontId="13" fillId="17" borderId="31" xfId="0" applyFont="1" applyFill="1" applyBorder="1" applyAlignment="1">
      <alignment horizontal="center"/>
    </xf>
    <xf numFmtId="0" fontId="9" fillId="17" borderId="10" xfId="0" applyFont="1" applyFill="1" applyBorder="1" applyAlignment="1">
      <alignment horizontal="center"/>
    </xf>
    <xf numFmtId="0" fontId="13" fillId="17" borderId="32" xfId="0" applyFont="1" applyFill="1" applyBorder="1" applyAlignment="1">
      <alignment horizontal="center"/>
    </xf>
    <xf numFmtId="0" fontId="13" fillId="17" borderId="33" xfId="0" applyFont="1" applyFill="1" applyBorder="1" applyAlignment="1">
      <alignment horizontal="center"/>
    </xf>
    <xf numFmtId="0" fontId="13" fillId="15" borderId="29" xfId="0" applyFont="1" applyFill="1" applyBorder="1" applyAlignment="1">
      <alignment horizontal="center"/>
    </xf>
    <xf numFmtId="0" fontId="13" fillId="15" borderId="12" xfId="0" applyFont="1" applyFill="1" applyBorder="1" applyAlignment="1">
      <alignment horizontal="center"/>
    </xf>
    <xf numFmtId="0" fontId="13" fillId="15" borderId="11" xfId="0" applyFont="1" applyFill="1" applyBorder="1" applyAlignment="1">
      <alignment horizontal="center"/>
    </xf>
    <xf numFmtId="0" fontId="13" fillId="15" borderId="34" xfId="0" applyFont="1" applyFill="1" applyBorder="1" applyAlignment="1">
      <alignment horizontal="center"/>
    </xf>
    <xf numFmtId="0" fontId="13" fillId="15" borderId="35" xfId="0" applyFont="1" applyFill="1" applyBorder="1" applyAlignment="1">
      <alignment horizontal="center"/>
    </xf>
    <xf numFmtId="0" fontId="9" fillId="15" borderId="0" xfId="0" applyFont="1" applyFill="1" applyBorder="1" applyAlignment="1">
      <alignment horizontal="center"/>
    </xf>
    <xf numFmtId="0" fontId="13" fillId="15" borderId="17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15" borderId="34" xfId="0" applyFont="1" applyFill="1" applyBorder="1" applyAlignment="1">
      <alignment horizontal="center"/>
    </xf>
    <xf numFmtId="0" fontId="0" fillId="17" borderId="36" xfId="0" applyFill="1" applyBorder="1" applyAlignment="1">
      <alignment/>
    </xf>
    <xf numFmtId="0" fontId="0" fillId="17" borderId="37" xfId="0" applyFill="1" applyBorder="1" applyAlignment="1">
      <alignment/>
    </xf>
    <xf numFmtId="0" fontId="1" fillId="17" borderId="37" xfId="0" applyFont="1" applyFill="1" applyBorder="1" applyAlignment="1">
      <alignment horizontal="right"/>
    </xf>
    <xf numFmtId="0" fontId="1" fillId="17" borderId="38" xfId="0" applyFont="1" applyFill="1" applyBorder="1" applyAlignment="1">
      <alignment horizontal="center"/>
    </xf>
    <xf numFmtId="0" fontId="1" fillId="17" borderId="37" xfId="0" applyFont="1" applyFill="1" applyBorder="1" applyAlignment="1">
      <alignment horizontal="center"/>
    </xf>
    <xf numFmtId="0" fontId="1" fillId="17" borderId="36" xfId="0" applyFont="1" applyFill="1" applyBorder="1" applyAlignment="1">
      <alignment horizontal="center"/>
    </xf>
    <xf numFmtId="0" fontId="1" fillId="17" borderId="39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13" fillId="15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0" fillId="8" borderId="38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0" fillId="8" borderId="36" xfId="0" applyFill="1" applyBorder="1" applyAlignment="1">
      <alignment horizontal="center"/>
    </xf>
    <xf numFmtId="0" fontId="1" fillId="8" borderId="39" xfId="0" applyFont="1" applyFill="1" applyBorder="1" applyAlignment="1">
      <alignment horizontal="center"/>
    </xf>
    <xf numFmtId="0" fontId="1" fillId="17" borderId="40" xfId="0" applyFont="1" applyFill="1" applyBorder="1" applyAlignment="1">
      <alignment horizontal="center"/>
    </xf>
    <xf numFmtId="0" fontId="0" fillId="8" borderId="36" xfId="0" applyFill="1" applyBorder="1" applyAlignment="1">
      <alignment horizontal="center" vertical="center" textRotation="90"/>
    </xf>
    <xf numFmtId="0" fontId="0" fillId="8" borderId="37" xfId="0" applyFill="1" applyBorder="1" applyAlignment="1">
      <alignment horizontal="center" vertical="center" textRotation="90"/>
    </xf>
    <xf numFmtId="0" fontId="1" fillId="8" borderId="38" xfId="0" applyFont="1" applyFill="1" applyBorder="1" applyAlignment="1">
      <alignment horizontal="center" vertical="center" textRotation="90"/>
    </xf>
    <xf numFmtId="0" fontId="1" fillId="17" borderId="37" xfId="0" applyFont="1" applyFill="1" applyBorder="1" applyAlignment="1">
      <alignment horizontal="center" vertical="center" textRotation="90"/>
    </xf>
    <xf numFmtId="0" fontId="0" fillId="17" borderId="37" xfId="0" applyFill="1" applyBorder="1" applyAlignment="1">
      <alignment horizontal="center" vertical="center" textRotation="90"/>
    </xf>
    <xf numFmtId="0" fontId="0" fillId="17" borderId="41" xfId="0" applyFill="1" applyBorder="1" applyAlignment="1">
      <alignment horizontal="center" vertical="center" textRotation="90"/>
    </xf>
    <xf numFmtId="0" fontId="0" fillId="8" borderId="29" xfId="0" applyFill="1" applyBorder="1" applyAlignment="1">
      <alignment/>
    </xf>
    <xf numFmtId="0" fontId="7" fillId="15" borderId="12" xfId="0" applyFont="1" applyFill="1" applyBorder="1" applyAlignment="1">
      <alignment horizontal="center"/>
    </xf>
    <xf numFmtId="0" fontId="10" fillId="8" borderId="29" xfId="0" applyFont="1" applyFill="1" applyBorder="1" applyAlignment="1">
      <alignment horizontal="center"/>
    </xf>
    <xf numFmtId="174" fontId="7" fillId="17" borderId="12" xfId="0" applyNumberFormat="1" applyFont="1" applyFill="1" applyBorder="1" applyAlignment="1">
      <alignment horizontal="center"/>
    </xf>
    <xf numFmtId="0" fontId="7" fillId="17" borderId="12" xfId="0" applyFont="1" applyFill="1" applyBorder="1" applyAlignment="1">
      <alignment horizontal="center"/>
    </xf>
    <xf numFmtId="0" fontId="7" fillId="17" borderId="42" xfId="0" applyFont="1" applyFill="1" applyBorder="1" applyAlignment="1">
      <alignment horizontal="center"/>
    </xf>
    <xf numFmtId="0" fontId="0" fillId="8" borderId="35" xfId="0" applyFill="1" applyBorder="1" applyAlignment="1">
      <alignment/>
    </xf>
    <xf numFmtId="0" fontId="7" fillId="15" borderId="0" xfId="0" applyFont="1" applyFill="1" applyBorder="1" applyAlignment="1">
      <alignment horizontal="center"/>
    </xf>
    <xf numFmtId="0" fontId="10" fillId="8" borderId="35" xfId="0" applyFont="1" applyFill="1" applyBorder="1" applyAlignment="1">
      <alignment horizontal="center"/>
    </xf>
    <xf numFmtId="174" fontId="7" fillId="17" borderId="0" xfId="0" applyNumberFormat="1" applyFont="1" applyFill="1" applyBorder="1" applyAlignment="1">
      <alignment horizontal="center"/>
    </xf>
    <xf numFmtId="0" fontId="7" fillId="17" borderId="0" xfId="0" applyFont="1" applyFill="1" applyBorder="1" applyAlignment="1">
      <alignment horizontal="center"/>
    </xf>
    <xf numFmtId="0" fontId="7" fillId="17" borderId="43" xfId="0" applyFont="1" applyFill="1" applyBorder="1" applyAlignment="1">
      <alignment horizontal="center"/>
    </xf>
    <xf numFmtId="0" fontId="0" fillId="8" borderId="31" xfId="0" applyFill="1" applyBorder="1" applyAlignment="1">
      <alignment/>
    </xf>
    <xf numFmtId="0" fontId="7" fillId="15" borderId="10" xfId="0" applyFont="1" applyFill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174" fontId="7" fillId="17" borderId="10" xfId="0" applyNumberFormat="1" applyFont="1" applyFill="1" applyBorder="1" applyAlignment="1">
      <alignment horizontal="center"/>
    </xf>
    <xf numFmtId="0" fontId="7" fillId="17" borderId="10" xfId="0" applyFont="1" applyFill="1" applyBorder="1" applyAlignment="1">
      <alignment horizontal="center"/>
    </xf>
    <xf numFmtId="174" fontId="7" fillId="17" borderId="44" xfId="0" applyNumberFormat="1" applyFont="1" applyFill="1" applyBorder="1" applyAlignment="1">
      <alignment horizontal="center"/>
    </xf>
    <xf numFmtId="174" fontId="7" fillId="17" borderId="37" xfId="0" applyNumberFormat="1" applyFont="1" applyFill="1" applyBorder="1" applyAlignment="1">
      <alignment horizontal="center"/>
    </xf>
    <xf numFmtId="0" fontId="7" fillId="17" borderId="37" xfId="0" applyFont="1" applyFill="1" applyBorder="1" applyAlignment="1">
      <alignment horizontal="center"/>
    </xf>
    <xf numFmtId="174" fontId="7" fillId="17" borderId="41" xfId="0" applyNumberFormat="1" applyFont="1" applyFill="1" applyBorder="1" applyAlignment="1">
      <alignment horizontal="center"/>
    </xf>
    <xf numFmtId="0" fontId="1" fillId="8" borderId="45" xfId="0" applyFont="1" applyFill="1" applyBorder="1" applyAlignment="1">
      <alignment/>
    </xf>
    <xf numFmtId="0" fontId="10" fillId="8" borderId="46" xfId="0" applyFont="1" applyFill="1" applyBorder="1" applyAlignment="1">
      <alignment horizontal="center"/>
    </xf>
    <xf numFmtId="0" fontId="10" fillId="8" borderId="47" xfId="0" applyFont="1" applyFill="1" applyBorder="1" applyAlignment="1">
      <alignment horizontal="center"/>
    </xf>
    <xf numFmtId="174" fontId="8" fillId="8" borderId="32" xfId="0" applyNumberFormat="1" applyFont="1" applyFill="1" applyBorder="1" applyAlignment="1">
      <alignment horizontal="center"/>
    </xf>
    <xf numFmtId="174" fontId="8" fillId="8" borderId="10" xfId="0" applyNumberFormat="1" applyFont="1" applyFill="1" applyBorder="1" applyAlignment="1">
      <alignment horizontal="center"/>
    </xf>
    <xf numFmtId="174" fontId="8" fillId="8" borderId="44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0" fillId="18" borderId="0" xfId="0" applyFill="1" applyAlignment="1" applyProtection="1">
      <alignment/>
      <protection/>
    </xf>
    <xf numFmtId="0" fontId="10" fillId="8" borderId="48" xfId="0" applyFont="1" applyFill="1" applyBorder="1" applyAlignment="1">
      <alignment horizontal="center"/>
    </xf>
    <xf numFmtId="174" fontId="8" fillId="0" borderId="0" xfId="0" applyNumberFormat="1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8" borderId="35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1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219075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219075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257175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-Nov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Demicoli A."/>
      <sheetName val="Mallia M."/>
      <sheetName val="Meli S."/>
      <sheetName val="Micallef Trigona A."/>
      <sheetName val="Mizzi A."/>
      <sheetName val="Clarke D."/>
      <sheetName val="Padovani Grima J."/>
      <sheetName val="Grima E."/>
      <sheetName val="Scerri Herrera C."/>
      <sheetName val="Vella Antonio Giovanni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llul A. (Ghawdex)"/>
      <sheetName val="Grima E. (Ghawdex)"/>
      <sheetName val="Apap Bologna J. (Ghawdex)"/>
      <sheetName val="Scerri Herrera C (Ghawdex)"/>
      <sheetName val="Mallia M. (Ghawdex)"/>
    </sheetNames>
    <sheetDataSet>
      <sheetData sheetId="7">
        <row r="23">
          <cell r="Q23">
            <v>52</v>
          </cell>
        </row>
        <row r="24">
          <cell r="Q24">
            <v>1</v>
          </cell>
        </row>
        <row r="25">
          <cell r="Q25">
            <v>382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7</v>
          </cell>
        </row>
        <row r="30">
          <cell r="Q30">
            <v>32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6</v>
          </cell>
        </row>
        <row r="35">
          <cell r="Q35">
            <v>8</v>
          </cell>
        </row>
        <row r="36">
          <cell r="Q36">
            <v>676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8">
        <row r="23">
          <cell r="Q23">
            <v>0</v>
          </cell>
        </row>
        <row r="24">
          <cell r="Q24">
            <v>0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9">
        <row r="23">
          <cell r="Q23">
            <v>1207</v>
          </cell>
        </row>
        <row r="24">
          <cell r="Q24">
            <v>107</v>
          </cell>
        </row>
        <row r="25">
          <cell r="Q25">
            <v>38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2</v>
          </cell>
        </row>
        <row r="33">
          <cell r="Q33">
            <v>47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2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0">
        <row r="23">
          <cell r="Q23">
            <v>0</v>
          </cell>
        </row>
        <row r="24">
          <cell r="Q24">
            <v>233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13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293</v>
          </cell>
        </row>
        <row r="35">
          <cell r="Q35">
            <v>0</v>
          </cell>
        </row>
        <row r="36">
          <cell r="Q36">
            <v>462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1">
        <row r="23">
          <cell r="Q23">
            <v>2</v>
          </cell>
        </row>
        <row r="24">
          <cell r="Q24">
            <v>106</v>
          </cell>
        </row>
        <row r="25">
          <cell r="Q25">
            <v>96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10</v>
          </cell>
        </row>
        <row r="32">
          <cell r="Q32">
            <v>1</v>
          </cell>
        </row>
        <row r="33">
          <cell r="Q33">
            <v>0</v>
          </cell>
        </row>
        <row r="34">
          <cell r="Q34">
            <v>150</v>
          </cell>
        </row>
        <row r="35">
          <cell r="Q35">
            <v>52</v>
          </cell>
        </row>
        <row r="36">
          <cell r="Q36">
            <v>1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2">
        <row r="23">
          <cell r="Q23">
            <v>136</v>
          </cell>
        </row>
        <row r="24">
          <cell r="Q24">
            <v>471</v>
          </cell>
        </row>
        <row r="25">
          <cell r="Q25">
            <v>191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77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20</v>
          </cell>
        </row>
        <row r="35">
          <cell r="Q35">
            <v>40</v>
          </cell>
        </row>
        <row r="36">
          <cell r="Q36">
            <v>259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3">
        <row r="23">
          <cell r="Q23">
            <v>0</v>
          </cell>
        </row>
        <row r="24">
          <cell r="Q24">
            <v>326</v>
          </cell>
        </row>
        <row r="25">
          <cell r="Q25">
            <v>61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61</v>
          </cell>
        </row>
        <row r="31">
          <cell r="Q31">
            <v>38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226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4">
        <row r="23">
          <cell r="Q23">
            <v>36</v>
          </cell>
        </row>
        <row r="24">
          <cell r="Q24">
            <v>40</v>
          </cell>
        </row>
        <row r="25">
          <cell r="Q25">
            <v>61</v>
          </cell>
        </row>
        <row r="26">
          <cell r="Q26">
            <v>55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33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33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5">
        <row r="23">
          <cell r="Q23">
            <v>7</v>
          </cell>
        </row>
        <row r="24">
          <cell r="Q24">
            <v>1</v>
          </cell>
        </row>
        <row r="25">
          <cell r="Q25">
            <v>61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24</v>
          </cell>
        </row>
        <row r="36">
          <cell r="Q36">
            <v>70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6">
        <row r="23">
          <cell r="Q23">
            <v>0</v>
          </cell>
        </row>
        <row r="24">
          <cell r="Q24">
            <v>407</v>
          </cell>
        </row>
        <row r="25">
          <cell r="Q25">
            <v>138</v>
          </cell>
        </row>
        <row r="26">
          <cell r="Q26">
            <v>80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13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4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321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7">
        <row r="23">
          <cell r="Q23">
            <v>0</v>
          </cell>
        </row>
        <row r="24">
          <cell r="Q24">
            <v>199</v>
          </cell>
        </row>
        <row r="25">
          <cell r="Q25">
            <v>30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369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8">
        <row r="23">
          <cell r="Q23">
            <v>22</v>
          </cell>
        </row>
        <row r="24">
          <cell r="Q24">
            <v>71</v>
          </cell>
        </row>
        <row r="25">
          <cell r="Q25">
            <v>25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1321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49</v>
          </cell>
        </row>
        <row r="36">
          <cell r="Q36">
            <v>0</v>
          </cell>
        </row>
        <row r="37">
          <cell r="Q37">
            <v>10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9">
        <row r="23">
          <cell r="Q23">
            <v>0</v>
          </cell>
        </row>
        <row r="24">
          <cell r="Q24">
            <v>365</v>
          </cell>
        </row>
        <row r="25">
          <cell r="Q25">
            <v>50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241</v>
          </cell>
        </row>
        <row r="30">
          <cell r="Q30">
            <v>17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64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0">
        <row r="23">
          <cell r="Q23">
            <v>15</v>
          </cell>
        </row>
        <row r="24">
          <cell r="Q24">
            <v>140</v>
          </cell>
        </row>
        <row r="25">
          <cell r="Q25">
            <v>61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1">
        <row r="23">
          <cell r="Q23">
            <v>0</v>
          </cell>
        </row>
        <row r="24">
          <cell r="Q24">
            <v>20</v>
          </cell>
        </row>
        <row r="25">
          <cell r="Q25">
            <v>38</v>
          </cell>
        </row>
        <row r="26">
          <cell r="Q26">
            <v>0</v>
          </cell>
        </row>
        <row r="27">
          <cell r="Q27">
            <v>93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1</v>
          </cell>
        </row>
        <row r="35">
          <cell r="Q35">
            <v>117</v>
          </cell>
        </row>
        <row r="36">
          <cell r="Q36">
            <v>183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2">
        <row r="23">
          <cell r="Q23">
            <v>0</v>
          </cell>
        </row>
        <row r="24">
          <cell r="Q24">
            <v>75</v>
          </cell>
        </row>
        <row r="25">
          <cell r="Q25">
            <v>69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27</v>
          </cell>
        </row>
        <row r="31">
          <cell r="Q31">
            <v>2</v>
          </cell>
        </row>
        <row r="32">
          <cell r="Q32">
            <v>42</v>
          </cell>
        </row>
        <row r="33">
          <cell r="Q33">
            <v>0</v>
          </cell>
        </row>
        <row r="34">
          <cell r="Q34">
            <v>11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67</v>
          </cell>
        </row>
        <row r="39">
          <cell r="Q39">
            <v>149</v>
          </cell>
        </row>
      </sheetData>
      <sheetData sheetId="23">
        <row r="25">
          <cell r="Q25">
            <v>0</v>
          </cell>
        </row>
        <row r="27">
          <cell r="Q27">
            <v>58</v>
          </cell>
        </row>
        <row r="29">
          <cell r="Q29">
            <v>3</v>
          </cell>
        </row>
        <row r="31">
          <cell r="Q31">
            <v>2</v>
          </cell>
        </row>
        <row r="33">
          <cell r="Q33">
            <v>0</v>
          </cell>
        </row>
        <row r="35">
          <cell r="Q35">
            <v>1</v>
          </cell>
        </row>
        <row r="37">
          <cell r="Q37">
            <v>0</v>
          </cell>
        </row>
      </sheetData>
      <sheetData sheetId="24">
        <row r="25">
          <cell r="Q25">
            <v>22</v>
          </cell>
        </row>
      </sheetData>
      <sheetData sheetId="25">
        <row r="25">
          <cell r="Q25">
            <v>14</v>
          </cell>
        </row>
        <row r="27">
          <cell r="Q27">
            <v>22</v>
          </cell>
        </row>
        <row r="29">
          <cell r="Q29">
            <v>58</v>
          </cell>
        </row>
        <row r="31">
          <cell r="Q31">
            <v>0</v>
          </cell>
        </row>
        <row r="33">
          <cell r="Q33">
            <v>128</v>
          </cell>
        </row>
        <row r="35">
          <cell r="Q35">
            <v>3</v>
          </cell>
        </row>
        <row r="37">
          <cell r="Q37">
            <v>0</v>
          </cell>
        </row>
      </sheetData>
      <sheetData sheetId="26">
        <row r="23">
          <cell r="Q23">
            <v>0</v>
          </cell>
        </row>
        <row r="24">
          <cell r="Q24">
            <v>10</v>
          </cell>
        </row>
        <row r="25">
          <cell r="Q25">
            <v>145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7">
        <row r="23">
          <cell r="Q23">
            <v>9</v>
          </cell>
        </row>
        <row r="24">
          <cell r="Q24">
            <v>0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1</v>
          </cell>
        </row>
        <row r="30">
          <cell r="Q30">
            <v>0</v>
          </cell>
        </row>
        <row r="31">
          <cell r="Q31">
            <v>2</v>
          </cell>
        </row>
        <row r="32">
          <cell r="Q32">
            <v>6</v>
          </cell>
        </row>
        <row r="33">
          <cell r="Q33">
            <v>9</v>
          </cell>
        </row>
        <row r="34">
          <cell r="Q34">
            <v>0</v>
          </cell>
        </row>
        <row r="35">
          <cell r="Q35">
            <v>17</v>
          </cell>
        </row>
        <row r="36">
          <cell r="Q36">
            <v>19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8">
        <row r="23">
          <cell r="Q23">
            <v>0</v>
          </cell>
        </row>
        <row r="24">
          <cell r="Q24">
            <v>3</v>
          </cell>
        </row>
        <row r="25">
          <cell r="Q25">
            <v>41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9">
        <row r="23">
          <cell r="Q23">
            <v>0</v>
          </cell>
        </row>
        <row r="24">
          <cell r="Q24">
            <v>0</v>
          </cell>
        </row>
        <row r="25">
          <cell r="Q25">
            <v>28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20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233</v>
          </cell>
        </row>
        <row r="35">
          <cell r="Q35">
            <v>0</v>
          </cell>
        </row>
        <row r="36">
          <cell r="Q36">
            <v>1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0">
        <row r="23">
          <cell r="Q23">
            <v>63</v>
          </cell>
        </row>
        <row r="24">
          <cell r="Q24">
            <v>50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67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9</v>
          </cell>
        </row>
        <row r="32">
          <cell r="Q32">
            <v>13</v>
          </cell>
        </row>
        <row r="33">
          <cell r="Q33">
            <v>0</v>
          </cell>
        </row>
        <row r="34">
          <cell r="Q34">
            <v>61</v>
          </cell>
        </row>
        <row r="35">
          <cell r="Q35">
            <v>0</v>
          </cell>
        </row>
        <row r="36">
          <cell r="Q36">
            <v>460</v>
          </cell>
        </row>
        <row r="37">
          <cell r="Q37">
            <v>11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1">
        <row r="23">
          <cell r="Q23">
            <v>0</v>
          </cell>
        </row>
        <row r="24">
          <cell r="Q24">
            <v>0</v>
          </cell>
        </row>
        <row r="25">
          <cell r="Q25">
            <v>9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2">
        <row r="23">
          <cell r="Q23">
            <v>27</v>
          </cell>
        </row>
        <row r="24">
          <cell r="Q24">
            <v>7</v>
          </cell>
        </row>
        <row r="25">
          <cell r="Q25">
            <v>0</v>
          </cell>
        </row>
        <row r="26">
          <cell r="Q26">
            <v>2</v>
          </cell>
        </row>
        <row r="27">
          <cell r="Q27">
            <v>0</v>
          </cell>
        </row>
        <row r="28">
          <cell r="Q28">
            <v>11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1</v>
          </cell>
        </row>
        <row r="33">
          <cell r="Q33">
            <v>0</v>
          </cell>
        </row>
        <row r="34">
          <cell r="Q34">
            <v>8</v>
          </cell>
        </row>
        <row r="35">
          <cell r="Q35">
            <v>1</v>
          </cell>
        </row>
        <row r="36">
          <cell r="Q36">
            <v>36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3">
        <row r="23">
          <cell r="Q23">
            <v>0</v>
          </cell>
        </row>
        <row r="24">
          <cell r="Q24">
            <v>0</v>
          </cell>
        </row>
        <row r="25">
          <cell r="Q25">
            <v>80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1"/>
  <sheetViews>
    <sheetView showGridLines="0" tabSelected="1" zoomScaleSheetLayoutView="100" zoomScalePageLayoutView="0" workbookViewId="0" topLeftCell="B4">
      <selection activeCell="C27" sqref="C27"/>
    </sheetView>
  </sheetViews>
  <sheetFormatPr defaultColWidth="9.140625" defaultRowHeight="12.75"/>
  <cols>
    <col min="1" max="1" width="4.00390625" style="0" customWidth="1"/>
    <col min="2" max="2" width="3.7109375" style="0" customWidth="1"/>
    <col min="6" max="6" width="6.28125" style="0" customWidth="1"/>
    <col min="7" max="8" width="7.421875" style="0" customWidth="1"/>
    <col min="9" max="9" width="7.8515625" style="0" customWidth="1"/>
    <col min="10" max="14" width="7.421875" style="0" customWidth="1"/>
  </cols>
  <sheetData>
    <row r="1" spans="2:1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ht="20.25">
      <c r="H3" s="3" t="s">
        <v>83</v>
      </c>
    </row>
    <row r="5" ht="15">
      <c r="H5" s="4" t="s">
        <v>84</v>
      </c>
    </row>
    <row r="6" spans="7:9" ht="15">
      <c r="G6" s="50" t="s">
        <v>85</v>
      </c>
      <c r="H6" s="6" t="s">
        <v>152</v>
      </c>
      <c r="I6" s="1"/>
    </row>
    <row r="7" spans="2:1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7" t="s">
        <v>0</v>
      </c>
    </row>
    <row r="8" ht="13.5" thickBot="1"/>
    <row r="9" spans="2:14" ht="12.75">
      <c r="B9" s="126"/>
      <c r="C9" s="126"/>
      <c r="D9" s="126"/>
      <c r="E9" s="126"/>
      <c r="F9" s="46"/>
      <c r="G9" s="51" t="s">
        <v>1</v>
      </c>
      <c r="H9" s="52"/>
      <c r="I9" s="52"/>
      <c r="J9" s="52"/>
      <c r="K9" s="52"/>
      <c r="L9" s="53" t="s">
        <v>5</v>
      </c>
      <c r="M9" s="52"/>
      <c r="N9" s="54" t="s">
        <v>21</v>
      </c>
    </row>
    <row r="10" spans="2:14" ht="12.75">
      <c r="B10" s="126"/>
      <c r="C10" s="126"/>
      <c r="D10" s="126"/>
      <c r="E10" s="126"/>
      <c r="F10" s="46"/>
      <c r="G10" s="55"/>
      <c r="H10" s="56" t="s">
        <v>2</v>
      </c>
      <c r="I10" s="56" t="s">
        <v>3</v>
      </c>
      <c r="J10" s="56" t="s">
        <v>81</v>
      </c>
      <c r="K10" s="56" t="s">
        <v>82</v>
      </c>
      <c r="L10" s="57"/>
      <c r="M10" s="56" t="s">
        <v>16</v>
      </c>
      <c r="N10" s="58"/>
    </row>
    <row r="11" spans="2:14" ht="12.75">
      <c r="B11" s="126" t="s">
        <v>86</v>
      </c>
      <c r="C11" s="126"/>
      <c r="D11" s="126"/>
      <c r="E11" s="126"/>
      <c r="F11" s="46"/>
      <c r="G11" s="59"/>
      <c r="H11" s="60"/>
      <c r="I11" s="60"/>
      <c r="J11" s="60"/>
      <c r="K11" s="60"/>
      <c r="L11" s="61"/>
      <c r="M11" s="60"/>
      <c r="N11" s="62"/>
    </row>
    <row r="12" spans="2:14" ht="12.75">
      <c r="B12" s="126"/>
      <c r="C12" s="126"/>
      <c r="D12" s="126"/>
      <c r="E12" s="126"/>
      <c r="F12" s="46"/>
      <c r="G12" s="63"/>
      <c r="H12" s="64"/>
      <c r="I12" s="64"/>
      <c r="J12" s="64"/>
      <c r="K12" s="64"/>
      <c r="L12" s="65"/>
      <c r="M12" s="64"/>
      <c r="N12" s="62"/>
    </row>
    <row r="13" spans="2:14" ht="12" customHeight="1">
      <c r="B13" s="46"/>
      <c r="C13" s="46" t="s">
        <v>14</v>
      </c>
      <c r="D13" s="46"/>
      <c r="E13" s="46"/>
      <c r="F13" s="46"/>
      <c r="G13" s="66">
        <f>'Kriminal (Appelli Superjuri)'!G45</f>
        <v>22</v>
      </c>
      <c r="H13" s="67">
        <f>'Kriminal (Appelli Superjuri)'!I45</f>
        <v>0</v>
      </c>
      <c r="I13" s="67">
        <f>'Kriminal (Appelli Superjuri)'!K45</f>
        <v>0</v>
      </c>
      <c r="J13" s="67">
        <f>'Kriminal (Appelli Superjuri)'!M45</f>
        <v>0</v>
      </c>
      <c r="K13" s="67">
        <f>'Kriminal (Appelli Superjuri)'!O45</f>
        <v>0</v>
      </c>
      <c r="L13" s="68">
        <f>G13+H13-I13+J13-K13</f>
        <v>22</v>
      </c>
      <c r="M13" s="67">
        <f>'Kriminal (Appelli Superjuri)'!S45</f>
        <v>0</v>
      </c>
      <c r="N13" s="69">
        <f>L13-M13</f>
        <v>22</v>
      </c>
    </row>
    <row r="14" spans="2:14" ht="12.75">
      <c r="B14" s="70"/>
      <c r="C14" s="71"/>
      <c r="D14" s="71"/>
      <c r="E14" s="72" t="s">
        <v>7</v>
      </c>
      <c r="F14" s="72"/>
      <c r="G14" s="73">
        <f aca="true" t="shared" si="0" ref="G14:N14">SUM(G13)</f>
        <v>22</v>
      </c>
      <c r="H14" s="74">
        <f t="shared" si="0"/>
        <v>0</v>
      </c>
      <c r="I14" s="74">
        <f t="shared" si="0"/>
        <v>0</v>
      </c>
      <c r="J14" s="74">
        <f t="shared" si="0"/>
        <v>0</v>
      </c>
      <c r="K14" s="74">
        <f t="shared" si="0"/>
        <v>0</v>
      </c>
      <c r="L14" s="75">
        <f t="shared" si="0"/>
        <v>22</v>
      </c>
      <c r="M14" s="74">
        <f t="shared" si="0"/>
        <v>0</v>
      </c>
      <c r="N14" s="76">
        <f t="shared" si="0"/>
        <v>22</v>
      </c>
    </row>
    <row r="15" spans="2:14" ht="12.75">
      <c r="B15" s="46"/>
      <c r="C15" s="46"/>
      <c r="D15" s="46"/>
      <c r="E15" s="46"/>
      <c r="F15" s="46"/>
      <c r="G15" s="66"/>
      <c r="H15" s="49"/>
      <c r="I15" s="49"/>
      <c r="J15" s="49"/>
      <c r="K15" s="49"/>
      <c r="L15" s="68"/>
      <c r="M15" s="67"/>
      <c r="N15" s="77"/>
    </row>
    <row r="16" spans="2:14" ht="12.75">
      <c r="B16" s="126" t="s">
        <v>87</v>
      </c>
      <c r="C16" s="126"/>
      <c r="D16" s="126"/>
      <c r="E16" s="126"/>
      <c r="F16" s="46"/>
      <c r="G16" s="63"/>
      <c r="H16" s="78"/>
      <c r="I16" s="78"/>
      <c r="J16" s="78"/>
      <c r="K16" s="78"/>
      <c r="L16" s="65"/>
      <c r="M16" s="78"/>
      <c r="N16" s="62"/>
    </row>
    <row r="17" spans="2:14" ht="12.75">
      <c r="B17" s="126"/>
      <c r="C17" s="126"/>
      <c r="D17" s="126"/>
      <c r="E17" s="126"/>
      <c r="F17" s="46"/>
      <c r="G17" s="63"/>
      <c r="H17" s="64"/>
      <c r="I17" s="64"/>
      <c r="J17" s="64"/>
      <c r="K17" s="64"/>
      <c r="L17" s="65"/>
      <c r="M17" s="64"/>
      <c r="N17" s="62"/>
    </row>
    <row r="18" spans="2:14" ht="12" customHeight="1">
      <c r="B18" s="46"/>
      <c r="C18" s="46" t="str">
        <f>IF(NOT(ISBLANK('Kriminal (Appelli Inferjuri)'!D25)),CONCATENATE("Imh. ",'Kriminal (Appelli Inferjuri)'!D25),"")</f>
        <v>Imh. G.Caruana Demajo</v>
      </c>
      <c r="D18" s="46"/>
      <c r="E18" s="46"/>
      <c r="F18" s="46"/>
      <c r="G18" s="66">
        <f>'Kriminal (Appelli Inferjuri)'!G25</f>
        <v>14</v>
      </c>
      <c r="H18" s="67">
        <f>'Kriminal (Appelli Inferjuri)'!I25</f>
        <v>0</v>
      </c>
      <c r="I18" s="67">
        <f>'Kriminal (Appelli Inferjuri)'!K25</f>
        <v>0</v>
      </c>
      <c r="J18" s="67">
        <f>'Kriminal (Appelli Inferjuri)'!M25</f>
        <v>0</v>
      </c>
      <c r="K18" s="67">
        <f>'Kriminal (Appelli Inferjuri)'!O25</f>
        <v>0</v>
      </c>
      <c r="L18" s="68">
        <f aca="true" t="shared" si="1" ref="L18:L29">G18+H18-I18+J18-K18</f>
        <v>14</v>
      </c>
      <c r="M18" s="67">
        <f>'Kriminal (Appelli Inferjuri)'!S25</f>
        <v>0</v>
      </c>
      <c r="N18" s="69">
        <f>L18-M18</f>
        <v>14</v>
      </c>
    </row>
    <row r="19" spans="2:14" ht="12" customHeight="1">
      <c r="B19" s="46"/>
      <c r="C19" s="46" t="str">
        <f>IF(NOT(ISBLANK('Kriminal (Appelli Inferjuri)'!D27)),CONCATENATE("Imh. ",'Kriminal (Appelli Inferjuri)'!D27),"")</f>
        <v>Imh. Degaetano Vincent</v>
      </c>
      <c r="D19" s="46"/>
      <c r="E19" s="46"/>
      <c r="F19" s="46"/>
      <c r="G19" s="66">
        <f>'Kriminal (Appelli Inferjuri)'!G27</f>
        <v>22</v>
      </c>
      <c r="H19" s="67">
        <f>'Kriminal (Appelli Inferjuri)'!I27</f>
        <v>0</v>
      </c>
      <c r="I19" s="67">
        <f>'Kriminal (Appelli Inferjuri)'!K27</f>
        <v>4</v>
      </c>
      <c r="J19" s="67">
        <f>'Kriminal (Appelli Inferjuri)'!M27</f>
        <v>0</v>
      </c>
      <c r="K19" s="67">
        <f>'Kriminal (Appelli Inferjuri)'!O27</f>
        <v>0</v>
      </c>
      <c r="L19" s="68">
        <f t="shared" si="1"/>
        <v>18</v>
      </c>
      <c r="M19" s="67">
        <f>'Kriminal (Appelli Inferjuri)'!S27</f>
        <v>0</v>
      </c>
      <c r="N19" s="69">
        <f aca="true" t="shared" si="2" ref="N19:N29">L19-M19</f>
        <v>18</v>
      </c>
    </row>
    <row r="20" spans="2:14" ht="12" customHeight="1">
      <c r="B20" s="46"/>
      <c r="C20" s="46" t="s">
        <v>115</v>
      </c>
      <c r="D20" s="46"/>
      <c r="E20" s="46"/>
      <c r="F20" s="46"/>
      <c r="G20" s="66">
        <f>'Kriminal (Appelli Inferjuri)'!G29</f>
        <v>58</v>
      </c>
      <c r="H20" s="67">
        <f>'Kriminal (Appelli Inferjuri)'!I29</f>
        <v>20</v>
      </c>
      <c r="I20" s="67">
        <f>'Kriminal (Appelli Inferjuri)'!K29</f>
        <v>13</v>
      </c>
      <c r="J20" s="67">
        <f>'Kriminal (Appelli Inferjuri)'!M29</f>
        <v>0</v>
      </c>
      <c r="K20" s="67">
        <f>'Kriminal (Appelli Inferjuri)'!O29</f>
        <v>0</v>
      </c>
      <c r="L20" s="68">
        <f t="shared" si="1"/>
        <v>65</v>
      </c>
      <c r="M20" s="67">
        <f>'Kriminal (Appelli Inferjuri)'!S29</f>
        <v>0</v>
      </c>
      <c r="N20" s="69">
        <f t="shared" si="2"/>
        <v>65</v>
      </c>
    </row>
    <row r="21" spans="2:14" ht="12" customHeight="1">
      <c r="B21" s="46"/>
      <c r="C21" s="46" t="s">
        <v>116</v>
      </c>
      <c r="D21" s="46"/>
      <c r="E21" s="46"/>
      <c r="F21" s="46"/>
      <c r="G21" s="66">
        <f>'Kriminal (Appelli Inferjuri)'!G31</f>
        <v>0</v>
      </c>
      <c r="H21" s="67">
        <f>'Kriminal (Appelli Inferjuri)'!I31</f>
        <v>0</v>
      </c>
      <c r="I21" s="67">
        <f>'Kriminal (Appelli Inferjuri)'!K31</f>
        <v>0</v>
      </c>
      <c r="J21" s="67">
        <f>'Kriminal (Appelli Inferjuri)'!M31</f>
        <v>0</v>
      </c>
      <c r="K21" s="67">
        <f>'Kriminal (Appelli Inferjuri)'!O31</f>
        <v>0</v>
      </c>
      <c r="L21" s="68">
        <f t="shared" si="1"/>
        <v>0</v>
      </c>
      <c r="M21" s="67">
        <f>'Kriminal (Appelli Inferjuri)'!S31</f>
        <v>0</v>
      </c>
      <c r="N21" s="69">
        <f t="shared" si="2"/>
        <v>0</v>
      </c>
    </row>
    <row r="22" spans="2:14" ht="12" customHeight="1">
      <c r="B22" s="46"/>
      <c r="C22" s="46" t="s">
        <v>127</v>
      </c>
      <c r="D22" s="46"/>
      <c r="E22" s="46"/>
      <c r="F22" s="46"/>
      <c r="G22" s="66">
        <f>'Kriminal (Appelli Inferjuri)'!G33</f>
        <v>128</v>
      </c>
      <c r="H22" s="67">
        <f>'Kriminal (Appelli Inferjuri)'!I33</f>
        <v>18</v>
      </c>
      <c r="I22" s="67">
        <f>'Kriminal (Appelli Inferjuri)'!K33</f>
        <v>0</v>
      </c>
      <c r="J22" s="67">
        <f>'Kriminal (Appelli Inferjuri)'!M33</f>
        <v>2</v>
      </c>
      <c r="K22" s="67">
        <f>'Kriminal (Appelli Inferjuri)'!O33</f>
        <v>0</v>
      </c>
      <c r="L22" s="68">
        <f>G22+H22-I22+J22-K22</f>
        <v>148</v>
      </c>
      <c r="M22" s="67">
        <f>'Kriminal (Appelli Inferjuri)'!S33</f>
        <v>0</v>
      </c>
      <c r="N22" s="69">
        <f>L22-M22</f>
        <v>148</v>
      </c>
    </row>
    <row r="23" spans="2:14" ht="12" customHeight="1">
      <c r="B23" s="46"/>
      <c r="C23" s="46"/>
      <c r="D23" s="46"/>
      <c r="E23" s="46"/>
      <c r="F23" s="46"/>
      <c r="G23" s="66">
        <v>0</v>
      </c>
      <c r="H23" s="67">
        <v>0</v>
      </c>
      <c r="I23" s="67">
        <v>0</v>
      </c>
      <c r="J23" s="67">
        <v>0</v>
      </c>
      <c r="K23" s="67">
        <v>0</v>
      </c>
      <c r="L23" s="68">
        <v>0</v>
      </c>
      <c r="M23" s="67">
        <v>0</v>
      </c>
      <c r="N23" s="69">
        <v>0</v>
      </c>
    </row>
    <row r="24" spans="2:14" ht="12.75">
      <c r="B24" s="46"/>
      <c r="C24" s="46"/>
      <c r="D24" s="46"/>
      <c r="E24" s="46"/>
      <c r="F24" s="79" t="s">
        <v>88</v>
      </c>
      <c r="G24" s="80">
        <f aca="true" t="shared" si="3" ref="G24:N24">SUM(G18:G23)</f>
        <v>222</v>
      </c>
      <c r="H24" s="81">
        <f t="shared" si="3"/>
        <v>38</v>
      </c>
      <c r="I24" s="81">
        <f t="shared" si="3"/>
        <v>17</v>
      </c>
      <c r="J24" s="81">
        <f t="shared" si="3"/>
        <v>2</v>
      </c>
      <c r="K24" s="81">
        <f t="shared" si="3"/>
        <v>0</v>
      </c>
      <c r="L24" s="82">
        <f t="shared" si="3"/>
        <v>245</v>
      </c>
      <c r="M24" s="81">
        <f t="shared" si="3"/>
        <v>0</v>
      </c>
      <c r="N24" s="83">
        <f t="shared" si="3"/>
        <v>245</v>
      </c>
    </row>
    <row r="25" spans="2:14" ht="12" customHeight="1">
      <c r="B25" s="46"/>
      <c r="C25" s="46" t="str">
        <f>IF(NOT(ISBLANK('Kriminal (Appelli Inferjuri)'!D35)),CONCATENATE("Imh. ",'Kriminal (Appelli Inferjuri)'!D35),"")</f>
        <v>Imh. Degaetano Vincent (G)</v>
      </c>
      <c r="D25" s="46"/>
      <c r="E25" s="46"/>
      <c r="F25" s="46"/>
      <c r="G25" s="66">
        <f>'Kriminal (Appelli Inferjuri)'!G35</f>
        <v>3</v>
      </c>
      <c r="H25" s="67">
        <f>'Kriminal (Appelli Inferjuri)'!I35</f>
        <v>3</v>
      </c>
      <c r="I25" s="67">
        <f>'Kriminal (Appelli Inferjuri)'!K35</f>
        <v>0</v>
      </c>
      <c r="J25" s="67">
        <f>'Kriminal (Appelli Inferjuri)'!M35</f>
        <v>0</v>
      </c>
      <c r="K25" s="67">
        <f>'Kriminal (Appelli Inferjuri)'!O35</f>
        <v>0</v>
      </c>
      <c r="L25" s="68">
        <f t="shared" si="1"/>
        <v>6</v>
      </c>
      <c r="M25" s="67">
        <f>'Kriminal (Appelli Inferjuri)'!S35</f>
        <v>0</v>
      </c>
      <c r="N25" s="69">
        <f t="shared" si="2"/>
        <v>6</v>
      </c>
    </row>
    <row r="26" spans="2:14" ht="12" customHeight="1">
      <c r="B26" s="46"/>
      <c r="C26" s="46" t="str">
        <f>IF(NOT(ISBLANK('Kriminal (Appelli Inferjuri)'!D37)),CONCATENATE("Imh. ",'Kriminal (Appelli Inferjuri)'!D37),"")</f>
        <v>Imh. Sciberras Philip (G)</v>
      </c>
      <c r="D26" s="46"/>
      <c r="E26" s="46"/>
      <c r="F26" s="46"/>
      <c r="G26" s="66">
        <f>'Kriminal (Appelli Inferjuri)'!G37</f>
        <v>0</v>
      </c>
      <c r="H26" s="67">
        <f>'Kriminal (Appelli Inferjuri)'!I37</f>
        <v>0</v>
      </c>
      <c r="I26" s="67">
        <f>'Kriminal (Appelli Inferjuri)'!K37</f>
        <v>0</v>
      </c>
      <c r="J26" s="67">
        <f>'Kriminal (Appelli Inferjuri)'!M37</f>
        <v>0</v>
      </c>
      <c r="K26" s="67">
        <f>'Kriminal (Appelli Inferjuri)'!O37</f>
        <v>0</v>
      </c>
      <c r="L26" s="68">
        <f t="shared" si="1"/>
        <v>0</v>
      </c>
      <c r="M26" s="67">
        <f>'Kriminal (Appelli Inferjuri)'!S37</f>
        <v>0</v>
      </c>
      <c r="N26" s="69">
        <f t="shared" si="2"/>
        <v>0</v>
      </c>
    </row>
    <row r="27" spans="2:14" ht="12" customHeight="1">
      <c r="B27" s="46"/>
      <c r="C27" s="46"/>
      <c r="D27" s="46"/>
      <c r="E27" s="46"/>
      <c r="F27" s="46"/>
      <c r="G27" s="66">
        <f>'Kriminal (Appelli Inferjuri)'!G39</f>
        <v>0</v>
      </c>
      <c r="H27" s="67">
        <f>'Kriminal (Appelli Inferjuri)'!I39</f>
        <v>0</v>
      </c>
      <c r="I27" s="67">
        <f>'Kriminal (Appelli Inferjuri)'!K39</f>
        <v>0</v>
      </c>
      <c r="J27" s="67">
        <f>'Kriminal (Appelli Inferjuri)'!M39</f>
        <v>0</v>
      </c>
      <c r="K27" s="67">
        <f>'Kriminal (Appelli Inferjuri)'!O39</f>
        <v>0</v>
      </c>
      <c r="L27" s="68">
        <f t="shared" si="1"/>
        <v>0</v>
      </c>
      <c r="M27" s="67">
        <f>'Kriminal (Appelli Inferjuri)'!S39</f>
        <v>0</v>
      </c>
      <c r="N27" s="69">
        <f t="shared" si="2"/>
        <v>0</v>
      </c>
    </row>
    <row r="28" spans="2:14" ht="12" customHeight="1">
      <c r="B28" s="46"/>
      <c r="C28" s="46">
        <f>IF(NOT(ISBLANK('Kriminal (Appelli Inferjuri)'!D41)),CONCATENATE("Imh. ",'Kriminal (Appelli Inferjuri)'!D41),"")</f>
      </c>
      <c r="D28" s="46"/>
      <c r="E28" s="46"/>
      <c r="F28" s="46"/>
      <c r="G28" s="66">
        <f>'Kriminal (Appelli Inferjuri)'!G41</f>
        <v>0</v>
      </c>
      <c r="H28" s="67">
        <f>'Kriminal (Appelli Inferjuri)'!I41</f>
        <v>0</v>
      </c>
      <c r="I28" s="67">
        <f>'Kriminal (Appelli Inferjuri)'!K41</f>
        <v>0</v>
      </c>
      <c r="J28" s="67">
        <f>'Kriminal (Appelli Inferjuri)'!M41</f>
        <v>0</v>
      </c>
      <c r="K28" s="67">
        <f>'Kriminal (Appelli Inferjuri)'!O41</f>
        <v>0</v>
      </c>
      <c r="L28" s="68">
        <f t="shared" si="1"/>
        <v>0</v>
      </c>
      <c r="M28" s="67">
        <f>'Kriminal (Appelli Inferjuri)'!S41</f>
        <v>0</v>
      </c>
      <c r="N28" s="69">
        <f t="shared" si="2"/>
        <v>0</v>
      </c>
    </row>
    <row r="29" spans="2:14" ht="12" customHeight="1">
      <c r="B29" s="46"/>
      <c r="C29" s="46">
        <f>IF(NOT(ISBLANK('Kriminal (Appelli Inferjuri)'!D43)),CONCATENATE("Imh. ",'Kriminal (Appelli Inferjuri)'!D43),"")</f>
      </c>
      <c r="D29" s="46"/>
      <c r="E29" s="46"/>
      <c r="F29" s="46"/>
      <c r="G29" s="66">
        <f>'Kriminal (Appelli Inferjuri)'!G43</f>
        <v>0</v>
      </c>
      <c r="H29" s="67">
        <f>'Kriminal (Appelli Inferjuri)'!I43</f>
        <v>0</v>
      </c>
      <c r="I29" s="67">
        <f>'Kriminal (Appelli Inferjuri)'!K43</f>
        <v>0</v>
      </c>
      <c r="J29" s="67">
        <f>'Kriminal (Appelli Inferjuri)'!M43</f>
        <v>0</v>
      </c>
      <c r="K29" s="67">
        <f>'Kriminal (Appelli Inferjuri)'!O43</f>
        <v>0</v>
      </c>
      <c r="L29" s="68">
        <f t="shared" si="1"/>
        <v>0</v>
      </c>
      <c r="M29" s="67">
        <f>'Kriminal (Appelli Inferjuri)'!S43</f>
        <v>0</v>
      </c>
      <c r="N29" s="69">
        <f t="shared" si="2"/>
        <v>0</v>
      </c>
    </row>
    <row r="30" spans="2:14" ht="12.75">
      <c r="B30" s="47"/>
      <c r="C30" s="46"/>
      <c r="D30" s="46"/>
      <c r="E30" s="46"/>
      <c r="F30" s="79" t="s">
        <v>89</v>
      </c>
      <c r="G30" s="80">
        <f aca="true" t="shared" si="4" ref="G30:N30">SUM(G25:G29)</f>
        <v>3</v>
      </c>
      <c r="H30" s="81">
        <f t="shared" si="4"/>
        <v>3</v>
      </c>
      <c r="I30" s="81">
        <f t="shared" si="4"/>
        <v>0</v>
      </c>
      <c r="J30" s="81">
        <f t="shared" si="4"/>
        <v>0</v>
      </c>
      <c r="K30" s="81">
        <f t="shared" si="4"/>
        <v>0</v>
      </c>
      <c r="L30" s="82">
        <f t="shared" si="4"/>
        <v>6</v>
      </c>
      <c r="M30" s="81">
        <f t="shared" si="4"/>
        <v>0</v>
      </c>
      <c r="N30" s="83">
        <f t="shared" si="4"/>
        <v>6</v>
      </c>
    </row>
    <row r="31" spans="2:14" ht="12.75">
      <c r="B31" s="70"/>
      <c r="C31" s="71"/>
      <c r="D31" s="71"/>
      <c r="E31" s="72" t="s">
        <v>7</v>
      </c>
      <c r="F31" s="72"/>
      <c r="G31" s="73">
        <f>G24+G30</f>
        <v>225</v>
      </c>
      <c r="H31" s="74">
        <f aca="true" t="shared" si="5" ref="H31:N31">H24+H30</f>
        <v>41</v>
      </c>
      <c r="I31" s="74">
        <f t="shared" si="5"/>
        <v>17</v>
      </c>
      <c r="J31" s="74">
        <f t="shared" si="5"/>
        <v>2</v>
      </c>
      <c r="K31" s="74">
        <f t="shared" si="5"/>
        <v>0</v>
      </c>
      <c r="L31" s="75">
        <f t="shared" si="5"/>
        <v>251</v>
      </c>
      <c r="M31" s="74">
        <f t="shared" si="5"/>
        <v>0</v>
      </c>
      <c r="N31" s="76">
        <f t="shared" si="5"/>
        <v>251</v>
      </c>
    </row>
    <row r="32" spans="2:14" ht="12.75">
      <c r="B32" s="46"/>
      <c r="C32" s="46"/>
      <c r="D32" s="46"/>
      <c r="E32" s="46"/>
      <c r="F32" s="46"/>
      <c r="G32" s="66"/>
      <c r="H32" s="49"/>
      <c r="I32" s="49"/>
      <c r="J32" s="49"/>
      <c r="K32" s="49"/>
      <c r="L32" s="68"/>
      <c r="M32" s="67"/>
      <c r="N32" s="77"/>
    </row>
    <row r="33" spans="2:14" ht="12.75">
      <c r="B33" s="126" t="s">
        <v>18</v>
      </c>
      <c r="C33" s="126"/>
      <c r="D33" s="126"/>
      <c r="E33" s="126"/>
      <c r="F33" s="46"/>
      <c r="G33" s="63"/>
      <c r="H33" s="78"/>
      <c r="I33" s="78"/>
      <c r="J33" s="78"/>
      <c r="K33" s="78"/>
      <c r="L33" s="65"/>
      <c r="M33" s="78"/>
      <c r="N33" s="62"/>
    </row>
    <row r="34" spans="2:14" ht="12.75">
      <c r="B34" s="126"/>
      <c r="C34" s="126"/>
      <c r="D34" s="126"/>
      <c r="E34" s="126"/>
      <c r="F34" s="46"/>
      <c r="G34" s="63"/>
      <c r="H34" s="64"/>
      <c r="I34" s="64"/>
      <c r="J34" s="64"/>
      <c r="K34" s="64"/>
      <c r="L34" s="65"/>
      <c r="M34" s="64"/>
      <c r="N34" s="62"/>
    </row>
    <row r="35" spans="2:14" ht="12" customHeight="1">
      <c r="B35" s="46"/>
      <c r="C35" s="46" t="str">
        <f>IF(NOT(ISBLANK('Kriminal (Superjuri)'!D25)),CONCATENATE("Imh. ",'Kriminal (Superjuri)'!D25),"")</f>
        <v>Imh. DeGaetano Vincent</v>
      </c>
      <c r="D35" s="46"/>
      <c r="E35" s="46"/>
      <c r="F35" s="46"/>
      <c r="G35" s="66">
        <f>'Kriminal (Superjuri)'!G25</f>
        <v>0</v>
      </c>
      <c r="H35" s="67">
        <f>'Kriminal (Superjuri)'!I25</f>
        <v>0</v>
      </c>
      <c r="I35" s="67">
        <f>'Kriminal (Superjuri)'!K25</f>
        <v>0</v>
      </c>
      <c r="J35" s="67">
        <f>'Kriminal (Superjuri)'!M25</f>
        <v>0</v>
      </c>
      <c r="K35" s="67">
        <f>'Kriminal (Superjuri)'!O25</f>
        <v>0</v>
      </c>
      <c r="L35" s="68">
        <f aca="true" t="shared" si="6" ref="L35:L40">G35+H35-I35+J35-K35</f>
        <v>0</v>
      </c>
      <c r="M35" s="67">
        <f>'Kriminal (Superjuri)'!S25</f>
        <v>0</v>
      </c>
      <c r="N35" s="69">
        <f aca="true" t="shared" si="7" ref="N35:N40">L35-M35</f>
        <v>0</v>
      </c>
    </row>
    <row r="36" spans="2:14" ht="12" customHeight="1">
      <c r="B36" s="46"/>
      <c r="C36" s="46" t="str">
        <f>IF(NOT(ISBLANK('Kriminal (Superjuri)'!D27)),CONCATENATE("Imh. ",'Kriminal (Superjuri)'!D27),"")</f>
        <v>Imh. Galea Debono Joseph</v>
      </c>
      <c r="D36" s="46"/>
      <c r="E36" s="46"/>
      <c r="F36" s="46"/>
      <c r="G36" s="66">
        <f>'Kriminal (Superjuri)'!G27</f>
        <v>58</v>
      </c>
      <c r="H36" s="67">
        <f>'Kriminal (Superjuri)'!I27</f>
        <v>4</v>
      </c>
      <c r="I36" s="67">
        <f>'Kriminal (Superjuri)'!K27</f>
        <v>1</v>
      </c>
      <c r="J36" s="67">
        <f>'Kriminal (Superjuri)'!M27</f>
        <v>0</v>
      </c>
      <c r="K36" s="67">
        <f>'Kriminal (Superjuri)'!O27</f>
        <v>0</v>
      </c>
      <c r="L36" s="68">
        <f t="shared" si="6"/>
        <v>61</v>
      </c>
      <c r="M36" s="67">
        <f>'Kriminal (Superjuri)'!S27</f>
        <v>0</v>
      </c>
      <c r="N36" s="69">
        <f t="shared" si="7"/>
        <v>61</v>
      </c>
    </row>
    <row r="37" spans="2:14" ht="12" customHeight="1">
      <c r="B37" s="46"/>
      <c r="C37" s="46" t="s">
        <v>109</v>
      </c>
      <c r="D37" s="46"/>
      <c r="E37" s="46"/>
      <c r="F37" s="46"/>
      <c r="G37" s="66">
        <f>'Kriminal (Superjuri)'!G29</f>
        <v>3</v>
      </c>
      <c r="H37" s="67">
        <f>'Kriminal (Superjuri)'!I29</f>
        <v>0</v>
      </c>
      <c r="I37" s="67">
        <f>'Kriminal (Superjuri)'!K29</f>
        <v>0</v>
      </c>
      <c r="J37" s="67">
        <f>'Kriminal (Superjuri)'!M29</f>
        <v>0</v>
      </c>
      <c r="K37" s="67">
        <f>'Kriminal (Superjuri)'!O29</f>
        <v>0</v>
      </c>
      <c r="L37" s="68">
        <f t="shared" si="6"/>
        <v>3</v>
      </c>
      <c r="M37" s="67">
        <f>'Kriminal (Superjuri)'!S29</f>
        <v>0</v>
      </c>
      <c r="N37" s="69">
        <f t="shared" si="7"/>
        <v>3</v>
      </c>
    </row>
    <row r="38" spans="2:14" ht="12" customHeight="1">
      <c r="B38" s="46"/>
      <c r="C38" s="46" t="str">
        <f>IF(NOT(ISBLANK('Kriminal (Superjuri)'!D31)),CONCATENATE("Imh. ",'Kriminal (Superjuri)'!D31),"")</f>
        <v>Imh. Cuschieri Noel</v>
      </c>
      <c r="D38" s="46"/>
      <c r="E38" s="46"/>
      <c r="F38" s="46"/>
      <c r="G38" s="66">
        <f>'Kriminal (Superjuri)'!G31</f>
        <v>2</v>
      </c>
      <c r="H38" s="67">
        <f>'Kriminal (Superjuri)'!I31</f>
        <v>0</v>
      </c>
      <c r="I38" s="67">
        <f>'Kriminal (Superjuri)'!K31</f>
        <v>0</v>
      </c>
      <c r="J38" s="67">
        <f>'Kriminal (Superjuri)'!M31</f>
        <v>0</v>
      </c>
      <c r="K38" s="67">
        <f>'Kriminal (Superjuri)'!O31</f>
        <v>0</v>
      </c>
      <c r="L38" s="68">
        <f t="shared" si="6"/>
        <v>2</v>
      </c>
      <c r="M38" s="67">
        <f>'Kriminal (Superjuri)'!S31</f>
        <v>0</v>
      </c>
      <c r="N38" s="69">
        <f t="shared" si="7"/>
        <v>2</v>
      </c>
    </row>
    <row r="39" spans="2:14" ht="12" customHeight="1">
      <c r="B39" s="46"/>
      <c r="C39" s="46" t="s">
        <v>122</v>
      </c>
      <c r="D39" s="46"/>
      <c r="E39" s="46"/>
      <c r="F39" s="46"/>
      <c r="G39" s="66">
        <f>'Kriminal (Superjuri)'!G33</f>
        <v>0</v>
      </c>
      <c r="H39" s="67">
        <f>'Kriminal (Superjuri)'!I33</f>
        <v>0</v>
      </c>
      <c r="I39" s="67">
        <f>'Kriminal (Superjuri)'!K33</f>
        <v>0</v>
      </c>
      <c r="J39" s="67">
        <f>'Kriminal (Superjuri)'!M33</f>
        <v>0</v>
      </c>
      <c r="K39" s="67">
        <f>'Kriminal (Superjuri)'!O33</f>
        <v>0</v>
      </c>
      <c r="L39" s="68">
        <f t="shared" si="6"/>
        <v>0</v>
      </c>
      <c r="M39" s="67">
        <f>'Kriminal (Superjuri)'!S33</f>
        <v>0</v>
      </c>
      <c r="N39" s="69">
        <f t="shared" si="7"/>
        <v>0</v>
      </c>
    </row>
    <row r="40" spans="2:14" ht="12" customHeight="1">
      <c r="B40" s="46"/>
      <c r="C40" s="46" t="s">
        <v>116</v>
      </c>
      <c r="D40" s="46"/>
      <c r="E40" s="46"/>
      <c r="F40" s="46"/>
      <c r="G40" s="66">
        <f>'Kriminal (Superjuri)'!G35</f>
        <v>1</v>
      </c>
      <c r="H40" s="67">
        <f>'Kriminal (Superjuri)'!I35</f>
        <v>0</v>
      </c>
      <c r="I40" s="67">
        <f>'Kriminal (Superjuri)'!K35</f>
        <v>0</v>
      </c>
      <c r="J40" s="67">
        <f>'Kriminal (Superjuri)'!M35</f>
        <v>0</v>
      </c>
      <c r="K40" s="67">
        <f>'Kriminal (Superjuri)'!O35</f>
        <v>0</v>
      </c>
      <c r="L40" s="68">
        <f t="shared" si="6"/>
        <v>1</v>
      </c>
      <c r="M40" s="67">
        <f>'Kriminal (Superjuri)'!S35</f>
        <v>0</v>
      </c>
      <c r="N40" s="69">
        <f t="shared" si="7"/>
        <v>1</v>
      </c>
    </row>
    <row r="41" spans="2:14" ht="12.75">
      <c r="B41" s="70"/>
      <c r="C41" s="71"/>
      <c r="D41" s="71"/>
      <c r="E41" s="72" t="s">
        <v>7</v>
      </c>
      <c r="F41" s="72"/>
      <c r="G41" s="73">
        <f aca="true" t="shared" si="8" ref="G41:N41">SUM(G35:G40)</f>
        <v>64</v>
      </c>
      <c r="H41" s="74">
        <f t="shared" si="8"/>
        <v>4</v>
      </c>
      <c r="I41" s="74">
        <f t="shared" si="8"/>
        <v>1</v>
      </c>
      <c r="J41" s="74">
        <f t="shared" si="8"/>
        <v>0</v>
      </c>
      <c r="K41" s="74">
        <f t="shared" si="8"/>
        <v>0</v>
      </c>
      <c r="L41" s="75">
        <f t="shared" si="8"/>
        <v>67</v>
      </c>
      <c r="M41" s="74">
        <f t="shared" si="8"/>
        <v>0</v>
      </c>
      <c r="N41" s="76">
        <f t="shared" si="8"/>
        <v>67</v>
      </c>
    </row>
    <row r="42" spans="2:14" ht="12.75">
      <c r="B42" s="46"/>
      <c r="C42" s="46"/>
      <c r="D42" s="46"/>
      <c r="E42" s="46"/>
      <c r="F42" s="46"/>
      <c r="G42" s="66"/>
      <c r="H42" s="49"/>
      <c r="I42" s="49"/>
      <c r="J42" s="49"/>
      <c r="K42" s="49"/>
      <c r="L42" s="68"/>
      <c r="M42" s="67"/>
      <c r="N42" s="77"/>
    </row>
    <row r="43" spans="2:14" ht="12.75">
      <c r="B43" s="126" t="s">
        <v>13</v>
      </c>
      <c r="C43" s="126"/>
      <c r="D43" s="126"/>
      <c r="E43" s="126"/>
      <c r="F43" s="46"/>
      <c r="G43" s="63"/>
      <c r="H43" s="78"/>
      <c r="I43" s="78"/>
      <c r="J43" s="78"/>
      <c r="K43" s="78"/>
      <c r="L43" s="65"/>
      <c r="M43" s="78"/>
      <c r="N43" s="62"/>
    </row>
    <row r="44" spans="2:14" ht="12.75">
      <c r="B44" s="126"/>
      <c r="C44" s="126"/>
      <c r="D44" s="126"/>
      <c r="E44" s="126"/>
      <c r="F44" s="46"/>
      <c r="G44" s="63"/>
      <c r="H44" s="64"/>
      <c r="I44" s="64"/>
      <c r="J44" s="64"/>
      <c r="K44" s="64"/>
      <c r="L44" s="65"/>
      <c r="M44" s="64"/>
      <c r="N44" s="62"/>
    </row>
    <row r="45" spans="2:14" ht="12" customHeight="1">
      <c r="B45" s="46"/>
      <c r="C45" s="46" t="s">
        <v>90</v>
      </c>
      <c r="D45" s="46"/>
      <c r="E45" s="46"/>
      <c r="F45" s="46"/>
      <c r="G45" s="66">
        <f>'Apap Bologna J.'!G41</f>
        <v>1164</v>
      </c>
      <c r="H45" s="67">
        <f>'Apap Bologna J.'!I41</f>
        <v>32</v>
      </c>
      <c r="I45" s="67">
        <f>'Apap Bologna J.'!K41</f>
        <v>46</v>
      </c>
      <c r="J45" s="67">
        <f>'Apap Bologna J.'!M41</f>
        <v>0</v>
      </c>
      <c r="K45" s="67">
        <f>'Apap Bologna J.'!O41</f>
        <v>0</v>
      </c>
      <c r="L45" s="68">
        <f>G45+H45-I45+J45-K45</f>
        <v>1150</v>
      </c>
      <c r="M45" s="67">
        <f>'Apap Bologna J.'!S41</f>
        <v>0</v>
      </c>
      <c r="N45" s="69">
        <f>L45-M45</f>
        <v>1150</v>
      </c>
    </row>
    <row r="46" spans="2:14" ht="12" customHeight="1">
      <c r="B46" s="46"/>
      <c r="C46" s="46" t="s">
        <v>91</v>
      </c>
      <c r="D46" s="46"/>
      <c r="E46" s="46"/>
      <c r="F46" s="46"/>
      <c r="G46" s="66">
        <f>'Cassar J.'!G41</f>
        <v>0</v>
      </c>
      <c r="H46" s="67">
        <f>'Cassar J.'!I41</f>
        <v>0</v>
      </c>
      <c r="I46" s="67">
        <f>'Cassar J.'!K41</f>
        <v>0</v>
      </c>
      <c r="J46" s="67">
        <f>'Cassar J.'!M41</f>
        <v>0</v>
      </c>
      <c r="K46" s="67">
        <f>'Cassar J.'!O41</f>
        <v>0</v>
      </c>
      <c r="L46" s="68">
        <f>G46+H46-I46+J46-K46</f>
        <v>0</v>
      </c>
      <c r="M46" s="67">
        <f>'Cassar J.'!S41</f>
        <v>0</v>
      </c>
      <c r="N46" s="69">
        <f aca="true" t="shared" si="9" ref="N46:N59">L46-M46</f>
        <v>0</v>
      </c>
    </row>
    <row r="47" spans="2:14" ht="12" customHeight="1">
      <c r="B47" s="46"/>
      <c r="C47" s="46" t="s">
        <v>120</v>
      </c>
      <c r="D47" s="46"/>
      <c r="E47" s="46"/>
      <c r="F47" s="46"/>
      <c r="G47" s="66">
        <f>'Quintano L.'!G41</f>
        <v>1403</v>
      </c>
      <c r="H47" s="67">
        <f>'Quintano L.'!I41</f>
        <v>51</v>
      </c>
      <c r="I47" s="67">
        <f>'Quintano L.'!K41</f>
        <v>42</v>
      </c>
      <c r="J47" s="67">
        <f>'Quintano L.'!M41</f>
        <v>0</v>
      </c>
      <c r="K47" s="67">
        <f>'Quintano L.'!O41</f>
        <v>0</v>
      </c>
      <c r="L47" s="68">
        <f aca="true" t="shared" si="10" ref="L47:L59">G47+H47-I47+J47-K47</f>
        <v>1412</v>
      </c>
      <c r="M47" s="67">
        <f>'Quintano L.'!S41</f>
        <v>0</v>
      </c>
      <c r="N47" s="69">
        <f t="shared" si="9"/>
        <v>1412</v>
      </c>
    </row>
    <row r="48" spans="2:14" ht="12" customHeight="1">
      <c r="B48" s="46"/>
      <c r="C48" s="46" t="s">
        <v>92</v>
      </c>
      <c r="D48" s="46"/>
      <c r="E48" s="46"/>
      <c r="F48" s="46"/>
      <c r="G48" s="66">
        <f>'Demicoli S.'!G41</f>
        <v>1001</v>
      </c>
      <c r="H48" s="67">
        <f>'Demicoli S.'!I41</f>
        <v>194</v>
      </c>
      <c r="I48" s="67">
        <f>'Demicoli S.'!K41</f>
        <v>165</v>
      </c>
      <c r="J48" s="67">
        <f>'Demicoli S.'!M41</f>
        <v>0</v>
      </c>
      <c r="K48" s="67">
        <f>'Demicoli S.'!O41</f>
        <v>0</v>
      </c>
      <c r="L48" s="68">
        <f t="shared" si="10"/>
        <v>1030</v>
      </c>
      <c r="M48" s="67">
        <f>'Demicoli S.'!S41</f>
        <v>4</v>
      </c>
      <c r="N48" s="69">
        <f t="shared" si="9"/>
        <v>1026</v>
      </c>
    </row>
    <row r="49" spans="2:14" ht="12" customHeight="1">
      <c r="B49" s="47"/>
      <c r="C49" s="46" t="s">
        <v>93</v>
      </c>
      <c r="D49" s="46"/>
      <c r="E49" s="46"/>
      <c r="F49" s="46"/>
      <c r="G49" s="66">
        <f>'Grixti G.'!G41</f>
        <v>418</v>
      </c>
      <c r="H49" s="67">
        <f>'Grixti G.'!I41</f>
        <v>6</v>
      </c>
      <c r="I49" s="67">
        <f>'Grixti G.'!K41</f>
        <v>8</v>
      </c>
      <c r="J49" s="67">
        <f>'Grixti G.'!M41</f>
        <v>0</v>
      </c>
      <c r="K49" s="67">
        <f>'Grixti G.'!O41</f>
        <v>0</v>
      </c>
      <c r="L49" s="68">
        <f t="shared" si="10"/>
        <v>416</v>
      </c>
      <c r="M49" s="67">
        <f>'Grixti G.'!S41</f>
        <v>73</v>
      </c>
      <c r="N49" s="69">
        <f t="shared" si="9"/>
        <v>343</v>
      </c>
    </row>
    <row r="50" spans="2:14" ht="12" customHeight="1">
      <c r="B50" s="46"/>
      <c r="C50" s="46" t="s">
        <v>94</v>
      </c>
      <c r="D50" s="46"/>
      <c r="E50" s="46"/>
      <c r="F50" s="46"/>
      <c r="G50" s="66">
        <f>'Hayman M.'!G41</f>
        <v>1194</v>
      </c>
      <c r="H50" s="67">
        <f>'Hayman M.'!I41</f>
        <v>20</v>
      </c>
      <c r="I50" s="67">
        <f>'Hayman M.'!K41</f>
        <v>7</v>
      </c>
      <c r="J50" s="67">
        <f>'Hayman M.'!M41</f>
        <v>0</v>
      </c>
      <c r="K50" s="67">
        <f>'Hayman M.'!O41</f>
        <v>0</v>
      </c>
      <c r="L50" s="68">
        <f t="shared" si="10"/>
        <v>1207</v>
      </c>
      <c r="M50" s="67">
        <f>'Hayman M.'!S41</f>
        <v>0</v>
      </c>
      <c r="N50" s="69">
        <f t="shared" si="9"/>
        <v>1207</v>
      </c>
    </row>
    <row r="51" spans="2:14" ht="12" customHeight="1">
      <c r="B51" s="46"/>
      <c r="C51" s="46" t="s">
        <v>137</v>
      </c>
      <c r="D51" s="46"/>
      <c r="E51" s="46"/>
      <c r="F51" s="46"/>
      <c r="G51" s="66">
        <f>'Demicoli A.'!G41</f>
        <v>712</v>
      </c>
      <c r="H51" s="67">
        <f>'Demicoli A.'!I41</f>
        <v>146</v>
      </c>
      <c r="I51" s="67">
        <f>'Demicoli A.'!K41</f>
        <v>112</v>
      </c>
      <c r="J51" s="67">
        <f>'Demicoli A.'!M41</f>
        <v>0</v>
      </c>
      <c r="K51" s="67">
        <f>'Demicoli A.'!O41</f>
        <v>0</v>
      </c>
      <c r="L51" s="68">
        <f t="shared" si="10"/>
        <v>746</v>
      </c>
      <c r="M51" s="67">
        <f>'Demicoli A.'!S41</f>
        <v>35</v>
      </c>
      <c r="N51" s="69">
        <f t="shared" si="9"/>
        <v>711</v>
      </c>
    </row>
    <row r="52" spans="2:14" ht="12" customHeight="1">
      <c r="B52" s="46"/>
      <c r="C52" s="46" t="s">
        <v>95</v>
      </c>
      <c r="D52" s="46"/>
      <c r="E52" s="46"/>
      <c r="F52" s="46"/>
      <c r="G52" s="66">
        <f>'Mallia M.'!G41</f>
        <v>258</v>
      </c>
      <c r="H52" s="67">
        <f>'Mallia M.'!I41</f>
        <v>12</v>
      </c>
      <c r="I52" s="67">
        <f>'Mallia M.'!K41</f>
        <v>6</v>
      </c>
      <c r="J52" s="67">
        <f>'Mallia M.'!M41</f>
        <v>0</v>
      </c>
      <c r="K52" s="67">
        <f>'Mallia M.'!O41</f>
        <v>0</v>
      </c>
      <c r="L52" s="68">
        <f t="shared" si="10"/>
        <v>264</v>
      </c>
      <c r="M52" s="67">
        <f>'Mallia M.'!S41</f>
        <v>46</v>
      </c>
      <c r="N52" s="69">
        <f t="shared" si="9"/>
        <v>218</v>
      </c>
    </row>
    <row r="53" spans="2:14" ht="12" customHeight="1">
      <c r="B53" s="46"/>
      <c r="C53" s="46" t="s">
        <v>96</v>
      </c>
      <c r="D53" s="46"/>
      <c r="E53" s="46"/>
      <c r="F53" s="46"/>
      <c r="G53" s="66">
        <f>'Meli S.'!G41</f>
        <v>163</v>
      </c>
      <c r="H53" s="67">
        <f>'Meli S.'!I41</f>
        <v>37</v>
      </c>
      <c r="I53" s="67">
        <f>'Meli S.'!K41</f>
        <v>19</v>
      </c>
      <c r="J53" s="67">
        <f>'Meli S.'!M41</f>
        <v>0</v>
      </c>
      <c r="K53" s="67">
        <f>'Meli S.'!O41</f>
        <v>0</v>
      </c>
      <c r="L53" s="68">
        <f t="shared" si="10"/>
        <v>181</v>
      </c>
      <c r="M53" s="67">
        <f>'Meli S.'!S41</f>
        <v>76</v>
      </c>
      <c r="N53" s="69">
        <f t="shared" si="9"/>
        <v>105</v>
      </c>
    </row>
    <row r="54" spans="2:14" ht="12" customHeight="1">
      <c r="B54" s="47"/>
      <c r="C54" s="46" t="s">
        <v>97</v>
      </c>
      <c r="D54" s="46"/>
      <c r="E54" s="46"/>
      <c r="F54" s="46"/>
      <c r="G54" s="66">
        <f>'Micallef Trigona A.'!G41</f>
        <v>963</v>
      </c>
      <c r="H54" s="67">
        <f>'Micallef Trigona A.'!I41</f>
        <v>40</v>
      </c>
      <c r="I54" s="67">
        <f>'Micallef Trigona A.'!K41</f>
        <v>52</v>
      </c>
      <c r="J54" s="67">
        <f>'Micallef Trigona A.'!M41</f>
        <v>0</v>
      </c>
      <c r="K54" s="67">
        <f>'Micallef Trigona A.'!O41</f>
        <v>0</v>
      </c>
      <c r="L54" s="68">
        <f t="shared" si="10"/>
        <v>951</v>
      </c>
      <c r="M54" s="67">
        <f>'Micallef Trigona A.'!S41</f>
        <v>0</v>
      </c>
      <c r="N54" s="69">
        <f t="shared" si="9"/>
        <v>951</v>
      </c>
    </row>
    <row r="55" spans="2:14" ht="12" customHeight="1">
      <c r="B55" s="46"/>
      <c r="C55" s="46" t="s">
        <v>98</v>
      </c>
      <c r="D55" s="46"/>
      <c r="E55" s="46"/>
      <c r="F55" s="46"/>
      <c r="G55" s="66">
        <f>'Mizzi A.'!G41</f>
        <v>598</v>
      </c>
      <c r="H55" s="67">
        <f>'Mizzi A.'!I41</f>
        <v>75</v>
      </c>
      <c r="I55" s="67">
        <f>'Mizzi A.'!K41</f>
        <v>81</v>
      </c>
      <c r="J55" s="67">
        <f>'Mizzi A.'!M41</f>
        <v>0</v>
      </c>
      <c r="K55" s="67">
        <f>'Mizzi A.'!O41</f>
        <v>0</v>
      </c>
      <c r="L55" s="68">
        <f t="shared" si="10"/>
        <v>592</v>
      </c>
      <c r="M55" s="67">
        <f>'Mizzi A.'!S41</f>
        <v>0</v>
      </c>
      <c r="N55" s="69">
        <f t="shared" si="9"/>
        <v>592</v>
      </c>
    </row>
    <row r="56" spans="2:14" ht="12" customHeight="1">
      <c r="B56" s="46"/>
      <c r="C56" s="46" t="s">
        <v>141</v>
      </c>
      <c r="D56" s="46"/>
      <c r="E56" s="46"/>
      <c r="F56" s="46"/>
      <c r="G56" s="66">
        <f>'Clarke D.'!G41</f>
        <v>1498</v>
      </c>
      <c r="H56" s="67">
        <f>'Clarke D.'!I41</f>
        <v>187</v>
      </c>
      <c r="I56" s="67">
        <f>'Clarke D.'!K41</f>
        <v>189</v>
      </c>
      <c r="J56" s="67">
        <f>'Clarke D.'!M41</f>
        <v>10</v>
      </c>
      <c r="K56" s="67">
        <f>'Clarke D.'!O41</f>
        <v>10</v>
      </c>
      <c r="L56" s="68">
        <f>G56+H56-I56+J56-K56</f>
        <v>1496</v>
      </c>
      <c r="M56" s="67">
        <f>'Clarke D.'!S41</f>
        <v>19</v>
      </c>
      <c r="N56" s="69">
        <f t="shared" si="9"/>
        <v>1477</v>
      </c>
    </row>
    <row r="57" spans="2:14" ht="12" customHeight="1">
      <c r="B57" s="46"/>
      <c r="C57" s="46" t="s">
        <v>99</v>
      </c>
      <c r="D57" s="46"/>
      <c r="E57" s="46"/>
      <c r="F57" s="46"/>
      <c r="G57" s="66">
        <f>'Padovani Grima J.'!G41</f>
        <v>737</v>
      </c>
      <c r="H57" s="67">
        <f>'Padovani Grima J.'!I41</f>
        <v>26</v>
      </c>
      <c r="I57" s="67">
        <f>'Padovani Grima J.'!K41</f>
        <v>27</v>
      </c>
      <c r="J57" s="67">
        <f>'Padovani Grima J.'!M41</f>
        <v>0</v>
      </c>
      <c r="K57" s="67">
        <f>'Padovani Grima J.'!O41</f>
        <v>0</v>
      </c>
      <c r="L57" s="68">
        <f t="shared" si="10"/>
        <v>736</v>
      </c>
      <c r="M57" s="67">
        <f>'Padovani Grima J.'!S41</f>
        <v>0</v>
      </c>
      <c r="N57" s="69">
        <f t="shared" si="9"/>
        <v>736</v>
      </c>
    </row>
    <row r="58" spans="2:14" ht="12" customHeight="1">
      <c r="B58" s="46"/>
      <c r="C58" s="46" t="s">
        <v>142</v>
      </c>
      <c r="D58" s="46"/>
      <c r="E58" s="46"/>
      <c r="F58" s="46"/>
      <c r="G58" s="66">
        <f>'Grima E.'!G43</f>
        <v>216</v>
      </c>
      <c r="H58" s="67">
        <f>'Grima E.'!I43</f>
        <v>12</v>
      </c>
      <c r="I58" s="67">
        <f>'Grima E.'!K43</f>
        <v>13</v>
      </c>
      <c r="J58" s="67">
        <f>'Grima E.'!M43</f>
        <v>0</v>
      </c>
      <c r="K58" s="67">
        <f>'Grima E.'!O43</f>
        <v>0</v>
      </c>
      <c r="L58" s="68">
        <f t="shared" si="10"/>
        <v>215</v>
      </c>
      <c r="M58" s="67">
        <f>'Grima E.'!S43</f>
        <v>20</v>
      </c>
      <c r="N58" s="69">
        <f t="shared" si="9"/>
        <v>195</v>
      </c>
    </row>
    <row r="59" spans="2:14" ht="12" customHeight="1">
      <c r="B59" s="46"/>
      <c r="C59" s="46" t="s">
        <v>100</v>
      </c>
      <c r="D59" s="46"/>
      <c r="E59" s="46"/>
      <c r="F59" s="46"/>
      <c r="G59" s="66">
        <f>'Scerri Herrera C.'!G41</f>
        <v>452</v>
      </c>
      <c r="H59" s="67">
        <f>'Scerri Herrera C.'!I41</f>
        <v>16</v>
      </c>
      <c r="I59" s="67">
        <f>'Scerri Herrera C.'!K41</f>
        <v>45</v>
      </c>
      <c r="J59" s="67">
        <f>'Scerri Herrera C.'!M41</f>
        <v>0</v>
      </c>
      <c r="K59" s="67">
        <f>'Scerri Herrera C.'!O41</f>
        <v>0</v>
      </c>
      <c r="L59" s="68">
        <f t="shared" si="10"/>
        <v>423</v>
      </c>
      <c r="M59" s="67">
        <f>'Scerri Herrera C.'!S41</f>
        <v>0</v>
      </c>
      <c r="N59" s="69">
        <f t="shared" si="9"/>
        <v>423</v>
      </c>
    </row>
    <row r="60" spans="2:14" ht="12" customHeight="1">
      <c r="B60" s="46"/>
      <c r="C60" s="46" t="s">
        <v>124</v>
      </c>
      <c r="D60" s="46"/>
      <c r="E60" s="46"/>
      <c r="F60" s="46"/>
      <c r="G60" s="66">
        <f>'Vella Antonio Giovanni'!G41</f>
        <v>442</v>
      </c>
      <c r="H60" s="67">
        <f>'Vella Antonio Giovanni'!I41</f>
        <v>135</v>
      </c>
      <c r="I60" s="67">
        <f>'Vella Antonio Giovanni'!K41</f>
        <v>146</v>
      </c>
      <c r="J60" s="67">
        <f>'Vella Antonio Giovanni'!M41</f>
        <v>0</v>
      </c>
      <c r="K60" s="67">
        <f>'Vella Antonio Giovanni'!O41</f>
        <v>0</v>
      </c>
      <c r="L60" s="68">
        <f>G60+H60-I60+J60-K60</f>
        <v>431</v>
      </c>
      <c r="M60" s="67">
        <f>'Vella Antonio Giovanni'!S41</f>
        <v>0</v>
      </c>
      <c r="N60" s="69">
        <f>L60-M60</f>
        <v>431</v>
      </c>
    </row>
    <row r="61" spans="2:14" ht="12.75">
      <c r="B61" s="46"/>
      <c r="C61" s="46"/>
      <c r="D61" s="46"/>
      <c r="E61" s="46"/>
      <c r="F61" s="79" t="s">
        <v>88</v>
      </c>
      <c r="G61" s="80">
        <f>SUM(G45:G60)</f>
        <v>11219</v>
      </c>
      <c r="H61" s="81">
        <f aca="true" t="shared" si="11" ref="H61:N61">SUM(H45:H60)</f>
        <v>989</v>
      </c>
      <c r="I61" s="81">
        <f t="shared" si="11"/>
        <v>958</v>
      </c>
      <c r="J61" s="81">
        <f t="shared" si="11"/>
        <v>10</v>
      </c>
      <c r="K61" s="81">
        <f t="shared" si="11"/>
        <v>10</v>
      </c>
      <c r="L61" s="82">
        <f t="shared" si="11"/>
        <v>11250</v>
      </c>
      <c r="M61" s="81">
        <f t="shared" si="11"/>
        <v>273</v>
      </c>
      <c r="N61" s="83">
        <f t="shared" si="11"/>
        <v>10977</v>
      </c>
    </row>
    <row r="62" spans="2:14" ht="12" customHeight="1">
      <c r="B62" s="47"/>
      <c r="C62" s="46" t="s">
        <v>101</v>
      </c>
      <c r="D62" s="46"/>
      <c r="E62" s="46"/>
      <c r="F62" s="46"/>
      <c r="G62" s="66">
        <f>'Coppini P. (Ghawdex)'!G41</f>
        <v>155</v>
      </c>
      <c r="H62" s="67">
        <f>'Coppini P. (Ghawdex)'!I41</f>
        <v>0</v>
      </c>
      <c r="I62" s="67">
        <f>'Coppini P. (Ghawdex)'!K41</f>
        <v>0</v>
      </c>
      <c r="J62" s="67">
        <f>'Coppini P. (Ghawdex)'!M41</f>
        <v>0</v>
      </c>
      <c r="K62" s="67">
        <f>'Coppini P. (Ghawdex)'!O41</f>
        <v>0</v>
      </c>
      <c r="L62" s="68">
        <f aca="true" t="shared" si="12" ref="L62:L68">G62+H62-I62+J62-K62</f>
        <v>155</v>
      </c>
      <c r="M62" s="67">
        <f>'Coppini P. (Ghawdex)'!S41</f>
        <v>0</v>
      </c>
      <c r="N62" s="69">
        <f aca="true" t="shared" si="13" ref="N62:N68">L62-M62</f>
        <v>155</v>
      </c>
    </row>
    <row r="63" spans="2:14" ht="12" customHeight="1">
      <c r="B63" s="47"/>
      <c r="C63" s="46" t="s">
        <v>93</v>
      </c>
      <c r="D63" s="46"/>
      <c r="E63" s="46"/>
      <c r="F63" s="46"/>
      <c r="G63" s="66">
        <f>'Grixti G. (Ghawdex)'!G41</f>
        <v>63</v>
      </c>
      <c r="H63" s="67">
        <f>'Grixti G. (Ghawdex)'!I41</f>
        <v>0</v>
      </c>
      <c r="I63" s="67">
        <f>'Grixti G. (Ghawdex)'!K41</f>
        <v>8</v>
      </c>
      <c r="J63" s="67">
        <f>'Grixti G. (Ghawdex)'!M41</f>
        <v>0</v>
      </c>
      <c r="K63" s="67">
        <f>'Grixti G. (Ghawdex)'!O41</f>
        <v>0</v>
      </c>
      <c r="L63" s="68">
        <f t="shared" si="12"/>
        <v>55</v>
      </c>
      <c r="M63" s="67">
        <f>'Grixti G. (Ghawdex)'!S41</f>
        <v>0</v>
      </c>
      <c r="N63" s="69">
        <f t="shared" si="13"/>
        <v>55</v>
      </c>
    </row>
    <row r="64" spans="2:14" ht="12" customHeight="1">
      <c r="B64" s="47"/>
      <c r="C64" s="46" t="s">
        <v>97</v>
      </c>
      <c r="D64" s="46"/>
      <c r="E64" s="46"/>
      <c r="F64" s="46"/>
      <c r="G64" s="66">
        <f>'Micallef Trigona A. (Ghawdex)'!G41</f>
        <v>44</v>
      </c>
      <c r="H64" s="67">
        <f>'Micallef Trigona A. (Ghawdex)'!I41</f>
        <v>12</v>
      </c>
      <c r="I64" s="67">
        <f>'Micallef Trigona A. (Ghawdex)'!K41</f>
        <v>0</v>
      </c>
      <c r="J64" s="67">
        <f>'Micallef Trigona A. (Ghawdex)'!M41</f>
        <v>0</v>
      </c>
      <c r="K64" s="67">
        <f>'Micallef Trigona A. (Ghawdex)'!O41</f>
        <v>0</v>
      </c>
      <c r="L64" s="68">
        <f t="shared" si="12"/>
        <v>56</v>
      </c>
      <c r="M64" s="67">
        <f>'Micallef Trigona A. (Ghawdex)'!S41</f>
        <v>0</v>
      </c>
      <c r="N64" s="69">
        <f t="shared" si="13"/>
        <v>56</v>
      </c>
    </row>
    <row r="65" spans="2:14" ht="12" customHeight="1">
      <c r="B65" s="47"/>
      <c r="C65" s="46" t="s">
        <v>95</v>
      </c>
      <c r="D65" s="46"/>
      <c r="E65" s="46"/>
      <c r="F65" s="46"/>
      <c r="G65" s="66">
        <f>'Mallia M. (Ghawdex)'!G41</f>
        <v>80</v>
      </c>
      <c r="H65" s="67">
        <f>'Mallia M. (Ghawdex)'!I41</f>
        <v>0</v>
      </c>
      <c r="I65" s="67">
        <f>'Mallia M. (Ghawdex)'!K41</f>
        <v>0</v>
      </c>
      <c r="J65" s="67">
        <f>'Mallia M. (Ghawdex)'!M41</f>
        <v>0</v>
      </c>
      <c r="K65" s="67">
        <f>'Mallia M. (Ghawdex)'!O41</f>
        <v>0</v>
      </c>
      <c r="L65" s="68">
        <f t="shared" si="12"/>
        <v>80</v>
      </c>
      <c r="M65" s="67">
        <f>'Mallia M. (Ghawdex)'!S41</f>
        <v>0</v>
      </c>
      <c r="N65" s="69">
        <f t="shared" si="13"/>
        <v>80</v>
      </c>
    </row>
    <row r="66" spans="2:14" ht="12" customHeight="1">
      <c r="B66" s="47"/>
      <c r="C66" s="46" t="s">
        <v>90</v>
      </c>
      <c r="D66" s="46"/>
      <c r="E66" s="46"/>
      <c r="F66" s="46"/>
      <c r="G66" s="66">
        <f>'Apap Bologna J. (Ghawdex)'!G41</f>
        <v>9</v>
      </c>
      <c r="H66" s="67">
        <f>'Apap Bologna J. (Ghawdex)'!I41</f>
        <v>0</v>
      </c>
      <c r="I66" s="67">
        <f>'Apap Bologna J. (Ghawdex)'!K41</f>
        <v>0</v>
      </c>
      <c r="J66" s="67">
        <f>'Apap Bologna J. (Ghawdex)'!M41</f>
        <v>0</v>
      </c>
      <c r="K66" s="67">
        <f>'Apap Bologna J. (Ghawdex)'!O41</f>
        <v>0</v>
      </c>
      <c r="L66" s="68">
        <f t="shared" si="12"/>
        <v>9</v>
      </c>
      <c r="M66" s="67">
        <f>'Apap Bologna J. (Ghawdex)'!S41</f>
        <v>0</v>
      </c>
      <c r="N66" s="69">
        <f t="shared" si="13"/>
        <v>9</v>
      </c>
    </row>
    <row r="67" spans="2:14" ht="12" customHeight="1">
      <c r="B67" s="47"/>
      <c r="C67" s="46" t="s">
        <v>147</v>
      </c>
      <c r="D67" s="46"/>
      <c r="E67" s="46"/>
      <c r="F67" s="46"/>
      <c r="G67" s="66">
        <f>'Ellul A. (Ghawdex)'!G41</f>
        <v>282</v>
      </c>
      <c r="H67" s="67">
        <f>'Ellul A. (Ghawdex)'!I41</f>
        <v>2</v>
      </c>
      <c r="I67" s="67">
        <f>'Ellul A. (Ghawdex)'!K41</f>
        <v>21</v>
      </c>
      <c r="J67" s="67">
        <f>'Ellul A. (Ghawdex)'!M41</f>
        <v>0</v>
      </c>
      <c r="K67" s="67">
        <f>'Ellul A. (Ghawdex)'!O41</f>
        <v>1</v>
      </c>
      <c r="L67" s="68">
        <f t="shared" si="12"/>
        <v>262</v>
      </c>
      <c r="M67" s="67">
        <f>'Ellul A. (Ghawdex)'!S41</f>
        <v>0</v>
      </c>
      <c r="N67" s="69">
        <f t="shared" si="13"/>
        <v>262</v>
      </c>
    </row>
    <row r="68" spans="2:14" ht="12" customHeight="1">
      <c r="B68" s="47"/>
      <c r="C68" s="46" t="s">
        <v>142</v>
      </c>
      <c r="D68" s="46"/>
      <c r="E68" s="46"/>
      <c r="F68" s="46"/>
      <c r="G68" s="66">
        <f>'Grima E. (Ghawdex)'!G41</f>
        <v>734</v>
      </c>
      <c r="H68" s="67">
        <f>'Grima E. (Ghawdex)'!I41</f>
        <v>28</v>
      </c>
      <c r="I68" s="67">
        <f>'Grima E. (Ghawdex)'!K41</f>
        <v>3</v>
      </c>
      <c r="J68" s="67">
        <f>'Grima E. (Ghawdex)'!M41</f>
        <v>5</v>
      </c>
      <c r="K68" s="67">
        <f>'Grima E. (Ghawdex)'!O41</f>
        <v>5</v>
      </c>
      <c r="L68" s="68">
        <f t="shared" si="12"/>
        <v>759</v>
      </c>
      <c r="M68" s="67">
        <f>'Grima E. (Ghawdex)'!S41</f>
        <v>13</v>
      </c>
      <c r="N68" s="69">
        <f t="shared" si="13"/>
        <v>746</v>
      </c>
    </row>
    <row r="69" spans="2:14" ht="12" customHeight="1">
      <c r="B69" s="47"/>
      <c r="C69" s="46" t="s">
        <v>100</v>
      </c>
      <c r="D69" s="46"/>
      <c r="E69" s="46"/>
      <c r="F69" s="46"/>
      <c r="G69" s="66">
        <f>'Scerri Herrera C (Ghawdex)'!G41</f>
        <v>93</v>
      </c>
      <c r="H69" s="67">
        <f>'Scerri Herrera C (Ghawdex)'!I41</f>
        <v>0</v>
      </c>
      <c r="I69" s="67">
        <f>'Scerri Herrera C (Ghawdex)'!K41</f>
        <v>0</v>
      </c>
      <c r="J69" s="67">
        <f>'Scerri Herrera C (Ghawdex)'!M41</f>
        <v>0</v>
      </c>
      <c r="K69" s="67">
        <f>'Scerri Herrera C (Ghawdex)'!O41</f>
        <v>0</v>
      </c>
      <c r="L69" s="68">
        <f>G69+H69-I69+J69-K69</f>
        <v>93</v>
      </c>
      <c r="M69" s="67">
        <f>'Scerri Herrera C (Ghawdex)'!S41</f>
        <v>62</v>
      </c>
      <c r="N69" s="69">
        <f>L69-M69</f>
        <v>31</v>
      </c>
    </row>
    <row r="70" spans="2:14" ht="12.75">
      <c r="B70" s="47"/>
      <c r="C70" s="46"/>
      <c r="D70" s="46"/>
      <c r="E70" s="46"/>
      <c r="F70" s="79" t="s">
        <v>89</v>
      </c>
      <c r="G70" s="80">
        <f aca="true" t="shared" si="14" ref="G70:N70">SUM(G62:G69)</f>
        <v>1460</v>
      </c>
      <c r="H70" s="81">
        <f t="shared" si="14"/>
        <v>42</v>
      </c>
      <c r="I70" s="81">
        <f t="shared" si="14"/>
        <v>32</v>
      </c>
      <c r="J70" s="81">
        <f t="shared" si="14"/>
        <v>5</v>
      </c>
      <c r="K70" s="81">
        <f t="shared" si="14"/>
        <v>6</v>
      </c>
      <c r="L70" s="82">
        <f t="shared" si="14"/>
        <v>1469</v>
      </c>
      <c r="M70" s="81">
        <f t="shared" si="14"/>
        <v>75</v>
      </c>
      <c r="N70" s="83">
        <f t="shared" si="14"/>
        <v>1394</v>
      </c>
    </row>
    <row r="71" spans="2:14" ht="13.5" thickBot="1">
      <c r="B71" s="70"/>
      <c r="C71" s="71"/>
      <c r="D71" s="71"/>
      <c r="E71" s="72" t="s">
        <v>7</v>
      </c>
      <c r="F71" s="72"/>
      <c r="G71" s="73">
        <f>G61+G70</f>
        <v>12679</v>
      </c>
      <c r="H71" s="74">
        <f aca="true" t="shared" si="15" ref="H71:N71">H61+H70</f>
        <v>1031</v>
      </c>
      <c r="I71" s="74">
        <f t="shared" si="15"/>
        <v>990</v>
      </c>
      <c r="J71" s="74">
        <f t="shared" si="15"/>
        <v>15</v>
      </c>
      <c r="K71" s="74">
        <f t="shared" si="15"/>
        <v>16</v>
      </c>
      <c r="L71" s="75">
        <f t="shared" si="15"/>
        <v>12719</v>
      </c>
      <c r="M71" s="74">
        <f t="shared" si="15"/>
        <v>348</v>
      </c>
      <c r="N71" s="84">
        <f t="shared" si="15"/>
        <v>12371</v>
      </c>
    </row>
  </sheetData>
  <sheetProtection/>
  <mergeCells count="5">
    <mergeCell ref="B9:E10"/>
    <mergeCell ref="B43:E44"/>
    <mergeCell ref="B11:E12"/>
    <mergeCell ref="B16:E17"/>
    <mergeCell ref="B33:E34"/>
  </mergeCells>
  <printOptions/>
  <pageMargins left="0.75" right="0.75" top="0.54" bottom="0.6" header="0.5" footer="0.5"/>
  <pageSetup horizontalDpi="600" verticalDpi="600" orientation="portrait" paperSize="9" scale="83" r:id="rId2"/>
  <headerFooter alignWithMargins="0">
    <oddFooter>&amp;LPagna &amp;P minn &amp;N.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L37" sqref="L37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28125" style="12" customWidth="1"/>
    <col min="10" max="10" width="1.28515625" style="12" customWidth="1"/>
    <col min="11" max="11" width="4.421875" style="12" customWidth="1"/>
    <col min="12" max="12" width="1.28515625" style="12" customWidth="1"/>
    <col min="13" max="13" width="4.57421875" style="12" customWidth="1"/>
    <col min="14" max="14" width="1.28515625" style="12" customWidth="1"/>
    <col min="15" max="15" width="4.42187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4.281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27" width="9.140625" style="12" customWidth="1"/>
    <col min="28" max="28" width="10.28125" style="12" customWidth="1"/>
    <col min="29" max="16384" width="9.140625" style="12" customWidth="1"/>
  </cols>
  <sheetData>
    <row r="1" ht="12.75" hidden="1"/>
    <row r="2" spans="2:22" ht="18">
      <c r="B2" s="132" t="s">
        <v>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ht="6" customHeight="1"/>
    <row r="4" spans="2:22" ht="15.75">
      <c r="B4" s="133" t="s">
        <v>118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2:22" ht="12" customHeight="1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ht="4.5" customHeight="1"/>
    <row r="7" spans="2:22" ht="12" customHeight="1" hidden="1"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DICEMBRU,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6" t="s">
        <v>149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</row>
    <row r="12" ht="6.75" customHeight="1" hidden="1"/>
    <row r="13" spans="2:22" ht="10.5" customHeight="1">
      <c r="B13" s="138" t="s">
        <v>132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'[1]Quintano L.'!$Q$23</f>
        <v>1207</v>
      </c>
      <c r="H23" s="5"/>
      <c r="I23" s="39">
        <v>39</v>
      </c>
      <c r="J23" s="5"/>
      <c r="K23" s="39">
        <v>34</v>
      </c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1212</v>
      </c>
      <c r="R23" s="5"/>
      <c r="S23" s="39"/>
      <c r="T23" s="5"/>
      <c r="U23" s="44">
        <f>IF(ISNUMBER(Q23),Q23,0)-IF(ISNUMBER(S23),S23,0)</f>
        <v>1212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'[1]Quintano L.'!$Q$24</f>
        <v>107</v>
      </c>
      <c r="H24" s="5"/>
      <c r="I24" s="40">
        <v>8</v>
      </c>
      <c r="J24" s="5"/>
      <c r="K24" s="40">
        <v>4</v>
      </c>
      <c r="L24" s="5"/>
      <c r="M24" s="40"/>
      <c r="N24" s="5"/>
      <c r="O24" s="40"/>
      <c r="P24" s="5"/>
      <c r="Q24" s="44">
        <f t="shared" si="0"/>
        <v>111</v>
      </c>
      <c r="R24" s="5"/>
      <c r="S24" s="40"/>
      <c r="T24" s="5"/>
      <c r="U24" s="44">
        <f aca="true" t="shared" si="1" ref="U24:U39">IF(ISNUMBER(Q24),Q24,0)-IF(ISNUMBER(S24),S24,0)</f>
        <v>111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'[1]Quintano L.'!$Q$25</f>
        <v>38</v>
      </c>
      <c r="H25" s="5"/>
      <c r="I25" s="40">
        <v>4</v>
      </c>
      <c r="J25" s="5"/>
      <c r="K25" s="40">
        <v>2</v>
      </c>
      <c r="L25" s="5"/>
      <c r="M25" s="40"/>
      <c r="N25" s="5"/>
      <c r="O25" s="40"/>
      <c r="P25" s="5"/>
      <c r="Q25" s="44">
        <f t="shared" si="0"/>
        <v>40</v>
      </c>
      <c r="R25" s="5"/>
      <c r="S25" s="40"/>
      <c r="T25" s="5"/>
      <c r="U25" s="44">
        <f t="shared" si="1"/>
        <v>40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'[1]Quintano L.'!$Q$26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'[1]Quintano L.'!$Q$27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'[1]Quintano L.'!$Q$28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'[1]Quintano L.'!$Q$29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'[1]Quintano L.'!$Q$30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'[1]Quintano L.'!$Q$31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'[1]Quintano L.'!$Q$32</f>
        <v>2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2</v>
      </c>
      <c r="R32" s="5"/>
      <c r="S32" s="40"/>
      <c r="T32" s="5"/>
      <c r="U32" s="44">
        <f t="shared" si="1"/>
        <v>2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'[1]Quintano L.'!$Q$33</f>
        <v>47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47</v>
      </c>
      <c r="R33" s="5"/>
      <c r="S33" s="40"/>
      <c r="T33" s="5"/>
      <c r="U33" s="44">
        <f t="shared" si="1"/>
        <v>47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'[1]Quintano L.'!$Q$34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/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'[1]Quintano L.'!$Q$35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'[1]Quintano L.'!$Q$36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129</v>
      </c>
      <c r="E37" s="26"/>
      <c r="F37" s="5"/>
      <c r="G37" s="39">
        <f>'[1]Quintano L.'!$Q$37</f>
        <v>2</v>
      </c>
      <c r="H37" s="5"/>
      <c r="I37" s="40"/>
      <c r="J37" s="5"/>
      <c r="K37" s="40">
        <v>2</v>
      </c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130</v>
      </c>
      <c r="E38" s="26"/>
      <c r="F38" s="5"/>
      <c r="G38" s="39">
        <f>'[1]Quintano L.'!$Q$38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131</v>
      </c>
      <c r="E39" s="26"/>
      <c r="F39" s="5"/>
      <c r="G39" s="39">
        <f>'[1]Quintano L.'!$Q$39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1403</v>
      </c>
      <c r="H41" s="44"/>
      <c r="I41" s="45">
        <f>SUM(I23:I39)</f>
        <v>51</v>
      </c>
      <c r="J41" s="44"/>
      <c r="K41" s="45">
        <f>SUM(K23:K39)</f>
        <v>42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1412</v>
      </c>
      <c r="R41" s="44"/>
      <c r="S41" s="45">
        <f>SUM(S23:S39)</f>
        <v>0</v>
      </c>
      <c r="T41" s="44"/>
      <c r="U41" s="45">
        <f>SUM(U23:U39)</f>
        <v>1412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5" t="s">
        <v>17</v>
      </c>
      <c r="D49" s="135"/>
      <c r="E49" s="135"/>
      <c r="K49" s="5"/>
      <c r="L49" s="29" t="s">
        <v>58</v>
      </c>
      <c r="O49" s="30"/>
      <c r="R49" s="43" t="s">
        <v>155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6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2">
      <selection activeCell="R50" sqref="R5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421875" style="12" customWidth="1"/>
    <col min="10" max="10" width="1.28515625" style="12" customWidth="1"/>
    <col min="11" max="11" width="4.140625" style="12" customWidth="1"/>
    <col min="12" max="12" width="1.28515625" style="12" customWidth="1"/>
    <col min="13" max="13" width="4.28125" style="12" customWidth="1"/>
    <col min="14" max="14" width="1.28515625" style="12" customWidth="1"/>
    <col min="15" max="15" width="4.2812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5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2" t="s">
        <v>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ht="6" customHeight="1"/>
    <row r="4" spans="2:22" ht="15.75" customHeight="1">
      <c r="B4" s="133" t="s">
        <v>61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2:22" ht="12" customHeight="1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ht="4.5" customHeight="1"/>
    <row r="7" spans="2:22" ht="12" customHeight="1" hidden="1"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DICEMBRU,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6" t="s">
        <v>149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</row>
    <row r="12" ht="6.75" customHeight="1" hidden="1"/>
    <row r="13" spans="2:22" ht="10.5" customHeight="1">
      <c r="B13" s="138" t="s">
        <v>132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'[1]Demicoli S.'!$Q$23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'[1]Demicoli S.'!$Q$24</f>
        <v>233</v>
      </c>
      <c r="H24" s="5"/>
      <c r="I24" s="40">
        <v>10</v>
      </c>
      <c r="J24" s="5"/>
      <c r="K24" s="40">
        <v>7</v>
      </c>
      <c r="L24" s="5"/>
      <c r="M24" s="40"/>
      <c r="N24" s="5"/>
      <c r="O24" s="40"/>
      <c r="P24" s="5"/>
      <c r="Q24" s="44">
        <f t="shared" si="0"/>
        <v>236</v>
      </c>
      <c r="R24" s="5"/>
      <c r="S24" s="40">
        <v>4</v>
      </c>
      <c r="T24" s="5"/>
      <c r="U24" s="44">
        <f aca="true" t="shared" si="1" ref="U24:U39">IF(ISNUMBER(Q24),Q24,0)-IF(ISNUMBER(S24),S24,0)</f>
        <v>232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'[1]Demicoli S.'!$Q$25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'[1]Demicoli S.'!$Q$26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'[1]Demicoli S.'!$Q$27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'[1]Demicoli S.'!$Q$28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'[1]Demicoli S.'!$Q$29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'[1]Demicoli S.'!$Q$30</f>
        <v>13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13</v>
      </c>
      <c r="R30" s="5"/>
      <c r="S30" s="40"/>
      <c r="T30" s="5"/>
      <c r="U30" s="44">
        <f t="shared" si="1"/>
        <v>13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'[1]Demicoli S.'!$Q$31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'[1]Demicoli S.'!$Q$32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'[1]Demicoli S.'!$Q$33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'[1]Demicoli S.'!$Q$34</f>
        <v>293</v>
      </c>
      <c r="H34" s="5"/>
      <c r="I34" s="40">
        <v>101</v>
      </c>
      <c r="J34" s="5"/>
      <c r="K34" s="40">
        <v>91</v>
      </c>
      <c r="L34" s="5"/>
      <c r="M34" s="40"/>
      <c r="N34" s="5"/>
      <c r="O34" s="40"/>
      <c r="P34" s="5"/>
      <c r="Q34" s="44">
        <f t="shared" si="0"/>
        <v>303</v>
      </c>
      <c r="R34" s="5"/>
      <c r="S34" s="40"/>
      <c r="T34" s="5"/>
      <c r="U34" s="44">
        <f t="shared" si="1"/>
        <v>303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'[1]Demicoli S.'!$Q$35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'[1]Demicoli S.'!$Q$36</f>
        <v>462</v>
      </c>
      <c r="H36" s="5"/>
      <c r="I36" s="40">
        <v>83</v>
      </c>
      <c r="J36" s="5"/>
      <c r="K36" s="40">
        <v>67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478</v>
      </c>
      <c r="R36" s="5"/>
      <c r="S36" s="40"/>
      <c r="T36" s="5"/>
      <c r="U36" s="44">
        <f>IF(ISNUMBER(Q36),Q36,0)-IF(ISNUMBER(S36),S36,0)</f>
        <v>478</v>
      </c>
      <c r="V36" s="27"/>
    </row>
    <row r="37" spans="2:22" ht="15.75" customHeight="1">
      <c r="B37" s="25"/>
      <c r="C37" s="26">
        <v>15</v>
      </c>
      <c r="D37" s="26" t="s">
        <v>129</v>
      </c>
      <c r="E37" s="26"/>
      <c r="F37" s="5"/>
      <c r="G37" s="39">
        <f>'[1]Demicoli S.'!$Q$37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130</v>
      </c>
      <c r="E38" s="26"/>
      <c r="F38" s="5"/>
      <c r="G38" s="39">
        <f>'[1]Demicoli S.'!$Q$38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131</v>
      </c>
      <c r="E39" s="26"/>
      <c r="F39" s="5"/>
      <c r="G39" s="39">
        <f>'[1]Demicoli S.'!$Q$39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1001</v>
      </c>
      <c r="H41" s="44"/>
      <c r="I41" s="45">
        <f>SUM(I23:I39)</f>
        <v>194</v>
      </c>
      <c r="J41" s="44"/>
      <c r="K41" s="45">
        <f>SUM(K23:K39)</f>
        <v>165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1030</v>
      </c>
      <c r="R41" s="44"/>
      <c r="S41" s="45">
        <f>SUM(S23:S39)</f>
        <v>4</v>
      </c>
      <c r="T41" s="44"/>
      <c r="U41" s="45">
        <f>SUM(U23:U39)</f>
        <v>1026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5" t="s">
        <v>17</v>
      </c>
      <c r="D49" s="135"/>
      <c r="E49" s="135"/>
      <c r="K49" s="5"/>
      <c r="L49" s="29" t="s">
        <v>58</v>
      </c>
      <c r="O49" s="30"/>
      <c r="R49" s="43" t="s">
        <v>156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6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5">
      <selection activeCell="S36" sqref="S36"/>
    </sheetView>
  </sheetViews>
  <sheetFormatPr defaultColWidth="9.140625" defaultRowHeight="12.75"/>
  <cols>
    <col min="1" max="1" width="3.0039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5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2" t="s">
        <v>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ht="6" customHeight="1"/>
    <row r="4" spans="2:22" ht="15.75" customHeight="1">
      <c r="B4" s="133" t="s">
        <v>62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2:22" ht="12" customHeight="1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ht="4.5" customHeight="1"/>
    <row r="7" spans="2:22" ht="12" customHeight="1" hidden="1"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DICEMBRU,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6" t="s">
        <v>149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</row>
    <row r="12" ht="6.75" customHeight="1" hidden="1"/>
    <row r="13" spans="2:22" ht="10.5" customHeight="1">
      <c r="B13" s="138" t="s">
        <v>132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'[1]Grixti G.'!$Q$23</f>
        <v>2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2</v>
      </c>
      <c r="R23" s="5"/>
      <c r="S23" s="39"/>
      <c r="T23" s="5"/>
      <c r="U23" s="44">
        <f>IF(ISNUMBER(Q23),Q23,0)-IF(ISNUMBER(S23),S23,0)</f>
        <v>2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'[1]Grixti G.'!$Q$24</f>
        <v>106</v>
      </c>
      <c r="H24" s="5"/>
      <c r="I24" s="40"/>
      <c r="J24" s="5"/>
      <c r="K24" s="40">
        <v>4</v>
      </c>
      <c r="L24" s="5"/>
      <c r="M24" s="40"/>
      <c r="N24" s="5"/>
      <c r="O24" s="40"/>
      <c r="P24" s="5"/>
      <c r="Q24" s="44">
        <f t="shared" si="0"/>
        <v>102</v>
      </c>
      <c r="R24" s="5"/>
      <c r="S24" s="40">
        <v>4</v>
      </c>
      <c r="T24" s="5"/>
      <c r="U24" s="44">
        <f aca="true" t="shared" si="1" ref="U24:U39">IF(ISNUMBER(Q24),Q24,0)-IF(ISNUMBER(S24),S24,0)</f>
        <v>98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'[1]Grixti G.'!$Q$25</f>
        <v>96</v>
      </c>
      <c r="H25" s="5"/>
      <c r="I25" s="40">
        <v>6</v>
      </c>
      <c r="J25" s="5"/>
      <c r="K25" s="40">
        <v>3</v>
      </c>
      <c r="L25" s="5"/>
      <c r="M25" s="40"/>
      <c r="N25" s="5"/>
      <c r="O25" s="40"/>
      <c r="P25" s="5"/>
      <c r="Q25" s="44">
        <f t="shared" si="0"/>
        <v>99</v>
      </c>
      <c r="R25" s="5"/>
      <c r="S25" s="40"/>
      <c r="T25" s="5"/>
      <c r="U25" s="44">
        <f t="shared" si="1"/>
        <v>99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'[1]Grixti G.'!$Q$26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'[1]Grixti G.'!$Q$27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'[1]Grixti G.'!$Q$28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'[1]Grixti G.'!$Q$29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'[1]Grixti G.'!$Q$30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'[1]Grixti G.'!$Q$31</f>
        <v>10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10</v>
      </c>
      <c r="R31" s="5"/>
      <c r="S31" s="40">
        <v>3</v>
      </c>
      <c r="T31" s="5"/>
      <c r="U31" s="44">
        <f t="shared" si="1"/>
        <v>7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'[1]Grixti G.'!$Q$32</f>
        <v>1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1</v>
      </c>
      <c r="R32" s="5"/>
      <c r="S32" s="40"/>
      <c r="T32" s="5"/>
      <c r="U32" s="44">
        <f t="shared" si="1"/>
        <v>1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'[1]Grixti G.'!$Q$33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'[1]Grixti G.'!$Q$34</f>
        <v>150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150</v>
      </c>
      <c r="R34" s="5"/>
      <c r="S34" s="40">
        <v>54</v>
      </c>
      <c r="T34" s="5"/>
      <c r="U34" s="44">
        <f t="shared" si="1"/>
        <v>96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'[1]Grixti G.'!$Q$35</f>
        <v>52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52</v>
      </c>
      <c r="R35" s="5"/>
      <c r="S35" s="40">
        <v>12</v>
      </c>
      <c r="T35" s="5"/>
      <c r="U35" s="44">
        <f t="shared" si="1"/>
        <v>40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'[1]Grixti G.'!$Q$36</f>
        <v>1</v>
      </c>
      <c r="H36" s="5"/>
      <c r="I36" s="40"/>
      <c r="J36" s="5"/>
      <c r="K36" s="40">
        <v>1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>
        <v>0</v>
      </c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129</v>
      </c>
      <c r="E37" s="26"/>
      <c r="F37" s="5"/>
      <c r="G37" s="39">
        <f>'[1]Grixti G.'!$Q$37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>
        <v>0</v>
      </c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130</v>
      </c>
      <c r="E38" s="26"/>
      <c r="F38" s="5"/>
      <c r="G38" s="39">
        <f>'[1]Grixti G.'!$Q$38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>
        <v>0</v>
      </c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131</v>
      </c>
      <c r="E39" s="26"/>
      <c r="F39" s="5"/>
      <c r="G39" s="39">
        <f>'[1]Grixti G.'!$Q$39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>
        <v>0</v>
      </c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418</v>
      </c>
      <c r="H41" s="44"/>
      <c r="I41" s="45">
        <f>SUM(I23:I39)</f>
        <v>6</v>
      </c>
      <c r="J41" s="44"/>
      <c r="K41" s="45">
        <f>SUM(K23:K39)</f>
        <v>8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416</v>
      </c>
      <c r="R41" s="44"/>
      <c r="S41" s="45">
        <f>SUM(S23:S39)</f>
        <v>73</v>
      </c>
      <c r="T41" s="44"/>
      <c r="U41" s="45">
        <f>SUM(U23:U39)</f>
        <v>343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5" t="s">
        <v>17</v>
      </c>
      <c r="D49" s="135"/>
      <c r="E49" s="135"/>
      <c r="K49" s="5"/>
      <c r="L49" s="29" t="s">
        <v>58</v>
      </c>
      <c r="O49" s="30"/>
      <c r="R49" s="43" t="s">
        <v>75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1">
      <selection activeCell="R50" sqref="R5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140625" style="12" customWidth="1"/>
    <col min="10" max="10" width="1.28515625" style="12" customWidth="1"/>
    <col min="11" max="11" width="4.57421875" style="12" customWidth="1"/>
    <col min="12" max="12" width="1.28515625" style="12" customWidth="1"/>
    <col min="13" max="13" width="4.421875" style="12" customWidth="1"/>
    <col min="14" max="14" width="1.28515625" style="12" customWidth="1"/>
    <col min="15" max="15" width="4.5742187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4.42187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2" t="s">
        <v>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ht="6" customHeight="1"/>
    <row r="4" spans="2:22" ht="15.75" customHeight="1">
      <c r="B4" s="133" t="s">
        <v>63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2:22" ht="12" customHeight="1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ht="4.5" customHeight="1"/>
    <row r="7" spans="2:22" ht="12" customHeight="1" hidden="1"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DICEMBRU,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6" t="s">
        <v>149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</row>
    <row r="12" ht="6.75" customHeight="1" hidden="1"/>
    <row r="13" spans="2:22" ht="10.5" customHeight="1">
      <c r="B13" s="138" t="s">
        <v>132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'[1]Hayman M.'!$Q$23</f>
        <v>136</v>
      </c>
      <c r="H23" s="5"/>
      <c r="I23" s="39">
        <v>4</v>
      </c>
      <c r="J23" s="5"/>
      <c r="K23" s="39">
        <v>1</v>
      </c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139</v>
      </c>
      <c r="R23" s="5"/>
      <c r="S23" s="39"/>
      <c r="T23" s="5"/>
      <c r="U23" s="44">
        <f>IF(ISNUMBER(Q23),Q23,0)-IF(ISNUMBER(S23),S23,0)</f>
        <v>139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'[1]Hayman M.'!$Q$24</f>
        <v>471</v>
      </c>
      <c r="H24" s="5"/>
      <c r="I24" s="40">
        <v>6</v>
      </c>
      <c r="J24" s="5"/>
      <c r="K24" s="40">
        <v>3</v>
      </c>
      <c r="L24" s="5"/>
      <c r="M24" s="40"/>
      <c r="N24" s="5"/>
      <c r="O24" s="40"/>
      <c r="P24" s="5"/>
      <c r="Q24" s="44">
        <f t="shared" si="0"/>
        <v>474</v>
      </c>
      <c r="R24" s="5"/>
      <c r="S24" s="40"/>
      <c r="T24" s="5"/>
      <c r="U24" s="44">
        <f aca="true" t="shared" si="1" ref="U24:U39">IF(ISNUMBER(Q24),Q24,0)-IF(ISNUMBER(S24),S24,0)</f>
        <v>474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'[1]Hayman M.'!$Q$25</f>
        <v>191</v>
      </c>
      <c r="H25" s="5"/>
      <c r="I25" s="40">
        <v>10</v>
      </c>
      <c r="J25" s="5"/>
      <c r="K25" s="40"/>
      <c r="L25" s="5"/>
      <c r="M25" s="40"/>
      <c r="N25" s="5"/>
      <c r="O25" s="40"/>
      <c r="P25" s="5"/>
      <c r="Q25" s="44">
        <f t="shared" si="0"/>
        <v>201</v>
      </c>
      <c r="R25" s="5"/>
      <c r="S25" s="40"/>
      <c r="T25" s="5"/>
      <c r="U25" s="44">
        <f t="shared" si="1"/>
        <v>201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'[1]Hayman M.'!$Q$26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'[1]Hayman M.'!$Q$27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'[1]Hayman M.'!$Q$28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'[1]Hayman M.'!$Q$29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'[1]Hayman M.'!$Q$30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'[1]Hayman M.'!$Q$31</f>
        <v>77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77</v>
      </c>
      <c r="R31" s="5"/>
      <c r="S31" s="40"/>
      <c r="T31" s="5"/>
      <c r="U31" s="44">
        <f t="shared" si="1"/>
        <v>77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'[1]Hayman M.'!$Q$32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'[1]Hayman M.'!$Q$33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'[1]Hayman M.'!$Q$34</f>
        <v>20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20</v>
      </c>
      <c r="R34" s="5"/>
      <c r="S34" s="40"/>
      <c r="T34" s="5"/>
      <c r="U34" s="44">
        <f t="shared" si="1"/>
        <v>20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'[1]Hayman M.'!$Q$35</f>
        <v>40</v>
      </c>
      <c r="H35" s="5"/>
      <c r="I35" s="40"/>
      <c r="J35" s="5"/>
      <c r="K35" s="40">
        <v>3</v>
      </c>
      <c r="L35" s="5"/>
      <c r="M35" s="40"/>
      <c r="N35" s="5"/>
      <c r="O35" s="40"/>
      <c r="P35" s="5"/>
      <c r="Q35" s="44">
        <f t="shared" si="0"/>
        <v>37</v>
      </c>
      <c r="R35" s="5"/>
      <c r="S35" s="40"/>
      <c r="T35" s="5"/>
      <c r="U35" s="44">
        <f t="shared" si="1"/>
        <v>37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'[1]Hayman M.'!$Q$36</f>
        <v>259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259</v>
      </c>
      <c r="R36" s="5"/>
      <c r="S36" s="40"/>
      <c r="T36" s="5"/>
      <c r="U36" s="44">
        <f>IF(ISNUMBER(Q36),Q36,0)-IF(ISNUMBER(S36),S36,0)</f>
        <v>259</v>
      </c>
      <c r="V36" s="27"/>
    </row>
    <row r="37" spans="2:22" ht="15.75" customHeight="1">
      <c r="B37" s="25"/>
      <c r="C37" s="26">
        <v>15</v>
      </c>
      <c r="D37" s="26" t="s">
        <v>129</v>
      </c>
      <c r="E37" s="26"/>
      <c r="F37" s="5"/>
      <c r="G37" s="39">
        <f>'[1]Hayman M.'!$Q$37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130</v>
      </c>
      <c r="E38" s="26"/>
      <c r="F38" s="5"/>
      <c r="G38" s="39">
        <f>'[1]Hayman M.'!$Q$38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131</v>
      </c>
      <c r="E39" s="26"/>
      <c r="F39" s="5"/>
      <c r="G39" s="39">
        <f>'[1]Hayman M.'!$Q$39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1194</v>
      </c>
      <c r="H41" s="44"/>
      <c r="I41" s="45">
        <f>SUM(I23:I39)</f>
        <v>20</v>
      </c>
      <c r="J41" s="44"/>
      <c r="K41" s="45">
        <f>SUM(K23:K39)</f>
        <v>7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1207</v>
      </c>
      <c r="R41" s="44"/>
      <c r="S41" s="45">
        <f>SUM(S23:S39)</f>
        <v>0</v>
      </c>
      <c r="T41" s="44"/>
      <c r="U41" s="45">
        <f>SUM(U23:U39)</f>
        <v>1207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5" t="s">
        <v>17</v>
      </c>
      <c r="D49" s="135"/>
      <c r="E49" s="135"/>
      <c r="K49" s="5"/>
      <c r="L49" s="29" t="s">
        <v>58</v>
      </c>
      <c r="O49" s="30"/>
      <c r="R49" s="43" t="s">
        <v>157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2">
      <selection activeCell="L36" sqref="L3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2" t="s">
        <v>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ht="6" customHeight="1"/>
    <row r="4" spans="2:22" ht="15.75" customHeight="1">
      <c r="B4" s="133" t="s">
        <v>136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2:22" ht="12" customHeight="1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ht="4.5" customHeight="1"/>
    <row r="7" spans="2:22" ht="12" customHeight="1" hidden="1"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DICEMBRU,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6" t="s">
        <v>149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</row>
    <row r="12" ht="6.75" customHeight="1" hidden="1"/>
    <row r="13" spans="2:22" ht="10.5" customHeight="1">
      <c r="B13" s="138" t="s">
        <v>132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'[1]Demicoli A.'!$Q$23</f>
        <v>0</v>
      </c>
      <c r="H23" s="5"/>
      <c r="I23" s="39">
        <v>0</v>
      </c>
      <c r="J23" s="5"/>
      <c r="K23" s="39">
        <v>0</v>
      </c>
      <c r="L23" s="5"/>
      <c r="M23" s="39">
        <v>0</v>
      </c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'[1]Demicoli A.'!$Q$24</f>
        <v>326</v>
      </c>
      <c r="H24" s="5"/>
      <c r="I24" s="40">
        <v>8</v>
      </c>
      <c r="J24" s="5"/>
      <c r="K24" s="40">
        <v>10</v>
      </c>
      <c r="L24" s="5"/>
      <c r="M24" s="40"/>
      <c r="N24" s="5"/>
      <c r="O24" s="40"/>
      <c r="P24" s="5"/>
      <c r="Q24" s="44">
        <f t="shared" si="0"/>
        <v>324</v>
      </c>
      <c r="R24" s="5"/>
      <c r="S24" s="40">
        <v>35</v>
      </c>
      <c r="T24" s="5"/>
      <c r="U24" s="44">
        <f aca="true" t="shared" si="1" ref="U24:U39">IF(ISNUMBER(Q24),Q24,0)-IF(ISNUMBER(S24),S24,0)</f>
        <v>289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'[1]Demicoli A.'!$Q$25</f>
        <v>61</v>
      </c>
      <c r="H25" s="5"/>
      <c r="I25" s="40">
        <v>5</v>
      </c>
      <c r="J25" s="5"/>
      <c r="K25" s="40">
        <v>2</v>
      </c>
      <c r="L25" s="5"/>
      <c r="M25" s="40"/>
      <c r="N25" s="5"/>
      <c r="O25" s="40"/>
      <c r="P25" s="5"/>
      <c r="Q25" s="44">
        <f t="shared" si="0"/>
        <v>64</v>
      </c>
      <c r="R25" s="5"/>
      <c r="S25" s="40"/>
      <c r="T25" s="5"/>
      <c r="U25" s="44">
        <f t="shared" si="1"/>
        <v>64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'[1]Demicoli A.'!$Q$26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'[1]Demicoli A.'!$Q$27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'[1]Demicoli A.'!$Q$28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'[1]Demicoli A.'!$Q$29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'[1]Demicoli A.'!$Q$30</f>
        <v>61</v>
      </c>
      <c r="H30" s="5"/>
      <c r="I30" s="40">
        <v>24</v>
      </c>
      <c r="J30" s="5"/>
      <c r="K30" s="40">
        <v>24</v>
      </c>
      <c r="L30" s="5"/>
      <c r="M30" s="40"/>
      <c r="N30" s="5"/>
      <c r="O30" s="40"/>
      <c r="P30" s="5"/>
      <c r="Q30" s="44">
        <f t="shared" si="0"/>
        <v>61</v>
      </c>
      <c r="R30" s="5"/>
      <c r="S30" s="40"/>
      <c r="T30" s="5"/>
      <c r="U30" s="44">
        <f t="shared" si="1"/>
        <v>61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'[1]Demicoli A.'!$Q$31</f>
        <v>38</v>
      </c>
      <c r="H31" s="5"/>
      <c r="I31" s="40">
        <v>16</v>
      </c>
      <c r="J31" s="5"/>
      <c r="K31" s="40">
        <v>0</v>
      </c>
      <c r="L31" s="5"/>
      <c r="M31" s="40"/>
      <c r="N31" s="5"/>
      <c r="O31" s="40"/>
      <c r="P31" s="5"/>
      <c r="Q31" s="44">
        <f t="shared" si="0"/>
        <v>54</v>
      </c>
      <c r="R31" s="5"/>
      <c r="S31" s="40"/>
      <c r="T31" s="5"/>
      <c r="U31" s="44">
        <f t="shared" si="1"/>
        <v>54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'[1]Demicoli A.'!$Q$32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'[1]Demicoli A.'!$Q$33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'[1]Demicoli A.'!$Q$34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'[1]Demicoli A.'!$Q$35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'[1]Demicoli A.'!$Q$36</f>
        <v>226</v>
      </c>
      <c r="H36" s="5"/>
      <c r="I36" s="40">
        <v>93</v>
      </c>
      <c r="J36" s="5"/>
      <c r="K36" s="40">
        <v>76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243</v>
      </c>
      <c r="R36" s="5"/>
      <c r="S36" s="40"/>
      <c r="T36" s="5"/>
      <c r="U36" s="44">
        <f>IF(ISNUMBER(Q36),Q36,0)-IF(ISNUMBER(S36),S36,0)</f>
        <v>243</v>
      </c>
      <c r="V36" s="27"/>
    </row>
    <row r="37" spans="2:22" ht="15.75" customHeight="1">
      <c r="B37" s="25"/>
      <c r="C37" s="26">
        <v>15</v>
      </c>
      <c r="D37" s="26" t="s">
        <v>129</v>
      </c>
      <c r="E37" s="26"/>
      <c r="F37" s="5"/>
      <c r="G37" s="39">
        <f>'[1]Demicoli A.'!$Q$37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130</v>
      </c>
      <c r="E38" s="26"/>
      <c r="F38" s="5"/>
      <c r="G38" s="39">
        <f>'[1]Demicoli A.'!$Q$38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131</v>
      </c>
      <c r="E39" s="26"/>
      <c r="F39" s="5"/>
      <c r="G39" s="39">
        <f>'[1]Demicoli A.'!$Q$39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 t="s">
        <v>135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712</v>
      </c>
      <c r="H41" s="44"/>
      <c r="I41" s="45">
        <f>SUM(I23:I39)</f>
        <v>146</v>
      </c>
      <c r="J41" s="44"/>
      <c r="K41" s="45">
        <f>SUM(K23:K39)</f>
        <v>112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746</v>
      </c>
      <c r="R41" s="44"/>
      <c r="S41" s="45">
        <f>SUM(S23:S39)</f>
        <v>35</v>
      </c>
      <c r="T41" s="44"/>
      <c r="U41" s="45">
        <f>SUM(U23:U39)</f>
        <v>711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5" t="s">
        <v>17</v>
      </c>
      <c r="D49" s="135"/>
      <c r="E49" s="135"/>
      <c r="K49" s="5"/>
      <c r="L49" s="29" t="s">
        <v>58</v>
      </c>
      <c r="O49" s="30"/>
      <c r="R49" s="43" t="s">
        <v>158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B21">
      <selection activeCell="R50" sqref="R5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2" t="s">
        <v>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ht="6" customHeight="1"/>
    <row r="4" spans="2:22" ht="15.75" customHeight="1">
      <c r="B4" s="133" t="s">
        <v>64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2:22" ht="12" customHeight="1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ht="4.5" customHeight="1"/>
    <row r="7" spans="2:22" ht="12" customHeight="1" hidden="1"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DICEMBRU,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6" t="s">
        <v>149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</row>
    <row r="12" ht="6.75" customHeight="1" hidden="1"/>
    <row r="13" spans="2:22" ht="10.5" customHeight="1">
      <c r="B13" s="138" t="s">
        <v>132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'[1]Mallia M.'!$Q$23</f>
        <v>36</v>
      </c>
      <c r="H23" s="5"/>
      <c r="I23" s="39">
        <v>3</v>
      </c>
      <c r="J23" s="5"/>
      <c r="K23" s="39">
        <v>4</v>
      </c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35</v>
      </c>
      <c r="R23" s="5"/>
      <c r="S23" s="39">
        <v>19</v>
      </c>
      <c r="T23" s="5"/>
      <c r="U23" s="44">
        <f>IF(ISNUMBER(Q23),Q23,0)-IF(ISNUMBER(S23),S23,0)</f>
        <v>16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'[1]Mallia M.'!$Q$24</f>
        <v>40</v>
      </c>
      <c r="H24" s="5"/>
      <c r="I24" s="40"/>
      <c r="J24" s="5"/>
      <c r="K24" s="40">
        <v>2</v>
      </c>
      <c r="L24" s="5"/>
      <c r="M24" s="40"/>
      <c r="N24" s="5"/>
      <c r="O24" s="40"/>
      <c r="P24" s="5"/>
      <c r="Q24" s="44">
        <f t="shared" si="0"/>
        <v>38</v>
      </c>
      <c r="R24" s="5"/>
      <c r="S24" s="40"/>
      <c r="T24" s="5"/>
      <c r="U24" s="44">
        <f aca="true" t="shared" si="1" ref="U24:U39">IF(ISNUMBER(Q24),Q24,0)-IF(ISNUMBER(S24),S24,0)</f>
        <v>38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'[1]Mallia M.'!$Q$25</f>
        <v>61</v>
      </c>
      <c r="H25" s="5"/>
      <c r="I25" s="40">
        <v>9</v>
      </c>
      <c r="J25" s="5"/>
      <c r="K25" s="40"/>
      <c r="L25" s="5"/>
      <c r="M25" s="40"/>
      <c r="N25" s="5"/>
      <c r="O25" s="40"/>
      <c r="P25" s="5"/>
      <c r="Q25" s="44">
        <f t="shared" si="0"/>
        <v>70</v>
      </c>
      <c r="R25" s="5"/>
      <c r="S25" s="40"/>
      <c r="T25" s="5"/>
      <c r="U25" s="44">
        <f t="shared" si="1"/>
        <v>70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'[1]Mallia M.'!$Q$26</f>
        <v>55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55</v>
      </c>
      <c r="R26" s="5"/>
      <c r="S26" s="40">
        <v>6</v>
      </c>
      <c r="T26" s="5"/>
      <c r="U26" s="44">
        <f t="shared" si="1"/>
        <v>49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'[1]Mallia M.'!$Q$27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'[1]Mallia M.'!$Q$28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'[1]Mallia M.'!$Q$29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'[1]Mallia M.'!$Q$30</f>
        <v>33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33</v>
      </c>
      <c r="R30" s="5"/>
      <c r="S30" s="40">
        <v>2</v>
      </c>
      <c r="T30" s="5"/>
      <c r="U30" s="44">
        <f t="shared" si="1"/>
        <v>31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'[1]Mallia M.'!$Q$31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'[1]Mallia M.'!$Q$32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'[1]Mallia M.'!$Q$33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'[1]Mallia M.'!$Q$34</f>
        <v>33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33</v>
      </c>
      <c r="R34" s="5"/>
      <c r="S34" s="40">
        <v>19</v>
      </c>
      <c r="T34" s="5"/>
      <c r="U34" s="44">
        <f t="shared" si="1"/>
        <v>14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'[1]Mallia M.'!$Q$35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'[1]Mallia M.'!$Q$36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129</v>
      </c>
      <c r="E37" s="26"/>
      <c r="F37" s="5"/>
      <c r="G37" s="39">
        <f>'[1]Mallia M.'!$Q$37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130</v>
      </c>
      <c r="E38" s="26"/>
      <c r="F38" s="5"/>
      <c r="G38" s="39">
        <f>'[1]Mallia M.'!$Q$38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131</v>
      </c>
      <c r="E39" s="26"/>
      <c r="F39" s="5"/>
      <c r="G39" s="39">
        <f>'[1]Mallia M.'!$Q$39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258</v>
      </c>
      <c r="H41" s="44"/>
      <c r="I41" s="45">
        <f>SUM(I23:I39)</f>
        <v>12</v>
      </c>
      <c r="J41" s="44"/>
      <c r="K41" s="45">
        <f>SUM(K23:K39)</f>
        <v>6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264</v>
      </c>
      <c r="R41" s="44"/>
      <c r="S41" s="45">
        <f>SUM(S23:S39)</f>
        <v>46</v>
      </c>
      <c r="T41" s="44"/>
      <c r="U41" s="45">
        <f>SUM(U23:U39)</f>
        <v>218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5" t="s">
        <v>17</v>
      </c>
      <c r="D49" s="135"/>
      <c r="E49" s="135"/>
      <c r="K49" s="5"/>
      <c r="L49" s="29" t="s">
        <v>58</v>
      </c>
      <c r="O49" s="30"/>
      <c r="R49" s="43" t="s">
        <v>159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5:V5"/>
    <mergeCell ref="B7:V7"/>
  </mergeCells>
  <printOptions/>
  <pageMargins left="0.75" right="0.75" top="1" bottom="0.53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1">
      <selection activeCell="R50" sqref="R5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2" t="s">
        <v>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ht="6" customHeight="1"/>
    <row r="4" spans="2:22" ht="15.75" customHeight="1">
      <c r="B4" s="133" t="s">
        <v>65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2:22" ht="12" customHeight="1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ht="4.5" customHeight="1"/>
    <row r="7" spans="2:22" ht="12" customHeight="1" hidden="1"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DICEMBRU,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6" t="s">
        <v>149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</row>
    <row r="12" ht="6.75" customHeight="1" hidden="1"/>
    <row r="13" spans="2:22" ht="10.5" customHeight="1">
      <c r="B13" s="138" t="s">
        <v>132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'[1]Meli S.'!$Q$23</f>
        <v>7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7</v>
      </c>
      <c r="R23" s="5"/>
      <c r="S23" s="39">
        <v>7</v>
      </c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'[1]Meli S.'!$Q$24</f>
        <v>1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1</v>
      </c>
      <c r="R24" s="5"/>
      <c r="S24" s="40"/>
      <c r="T24" s="5"/>
      <c r="U24" s="44">
        <f aca="true" t="shared" si="1" ref="U24:U39">IF(ISNUMBER(Q24),Q24,0)-IF(ISNUMBER(S24),S24,0)</f>
        <v>1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'[1]Meli S.'!$Q$25</f>
        <v>61</v>
      </c>
      <c r="H25" s="5"/>
      <c r="I25" s="40">
        <v>3</v>
      </c>
      <c r="J25" s="5"/>
      <c r="K25" s="40">
        <v>4</v>
      </c>
      <c r="L25" s="5"/>
      <c r="M25" s="40"/>
      <c r="N25" s="5"/>
      <c r="O25" s="40"/>
      <c r="P25" s="5"/>
      <c r="Q25" s="44">
        <f t="shared" si="0"/>
        <v>60</v>
      </c>
      <c r="R25" s="5"/>
      <c r="S25" s="40"/>
      <c r="T25" s="5"/>
      <c r="U25" s="44">
        <f t="shared" si="1"/>
        <v>60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'[1]Meli S.'!$Q$26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'[1]Meli S.'!$Q$27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'[1]Meli S.'!$Q$28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'[1]Meli S.'!$Q$29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'[1]Meli S.'!$Q$30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'[1]Meli S.'!$Q$31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'[1]Meli S.'!$Q$32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'[1]Meli S.'!$Q$33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'[1]Meli S.'!$Q$34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'[1]Meli S.'!$Q$35</f>
        <v>24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24</v>
      </c>
      <c r="R35" s="5"/>
      <c r="S35" s="40">
        <v>24</v>
      </c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'[1]Meli S.'!$Q$36</f>
        <v>70</v>
      </c>
      <c r="H36" s="5"/>
      <c r="I36" s="40">
        <v>34</v>
      </c>
      <c r="J36" s="5"/>
      <c r="K36" s="40">
        <v>15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89</v>
      </c>
      <c r="R36" s="5"/>
      <c r="S36" s="40">
        <v>45</v>
      </c>
      <c r="T36" s="5"/>
      <c r="U36" s="44">
        <f>IF(ISNUMBER(Q36),Q36,0)-IF(ISNUMBER(S36),S36,0)</f>
        <v>44</v>
      </c>
      <c r="V36" s="27"/>
    </row>
    <row r="37" spans="2:22" ht="15.75" customHeight="1">
      <c r="B37" s="25"/>
      <c r="C37" s="26">
        <v>15</v>
      </c>
      <c r="D37" s="26" t="s">
        <v>129</v>
      </c>
      <c r="E37" s="26"/>
      <c r="F37" s="5"/>
      <c r="G37" s="39">
        <f>'[1]Meli S.'!$Q$37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130</v>
      </c>
      <c r="E38" s="26"/>
      <c r="F38" s="5"/>
      <c r="G38" s="39">
        <f>'[1]Meli S.'!$Q$38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131</v>
      </c>
      <c r="E39" s="26"/>
      <c r="F39" s="5"/>
      <c r="G39" s="39">
        <f>'[1]Meli S.'!$Q$39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163</v>
      </c>
      <c r="H41" s="44"/>
      <c r="I41" s="45">
        <f>SUM(I23:I39)</f>
        <v>37</v>
      </c>
      <c r="J41" s="44"/>
      <c r="K41" s="45">
        <f>SUM(K23:K39)</f>
        <v>19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181</v>
      </c>
      <c r="R41" s="44"/>
      <c r="S41" s="45">
        <f>SUM(S23:S39)</f>
        <v>76</v>
      </c>
      <c r="T41" s="44"/>
      <c r="U41" s="45">
        <f>SUM(U23:U39)</f>
        <v>105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5" t="s">
        <v>17</v>
      </c>
      <c r="D49" s="135"/>
      <c r="E49" s="135"/>
      <c r="K49" s="5"/>
      <c r="L49" s="29" t="s">
        <v>58</v>
      </c>
      <c r="O49" s="30"/>
      <c r="R49" s="43" t="s">
        <v>160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5:V5"/>
    <mergeCell ref="B7:V7"/>
  </mergeCells>
  <printOptions/>
  <pageMargins left="0.75" right="0.75" top="1" bottom="0.62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R50" sqref="R5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2" t="s">
        <v>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ht="6" customHeight="1"/>
    <row r="4" spans="2:22" ht="15.75" customHeight="1">
      <c r="B4" s="133" t="s">
        <v>66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2:22" ht="12" customHeight="1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ht="4.5" customHeight="1"/>
    <row r="7" spans="2:22" ht="12" customHeight="1" hidden="1"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DICEMBRU,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6" t="s">
        <v>149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</row>
    <row r="12" ht="6.75" customHeight="1" hidden="1"/>
    <row r="13" spans="2:22" ht="10.5" customHeight="1">
      <c r="B13" s="138" t="s">
        <v>132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'[1]Micallef Trigona A.'!$Q$23</f>
        <v>0</v>
      </c>
      <c r="H23" s="5"/>
      <c r="I23" s="39">
        <v>0</v>
      </c>
      <c r="J23" s="5"/>
      <c r="K23" s="39">
        <v>0</v>
      </c>
      <c r="L23" s="5"/>
      <c r="M23" s="39"/>
      <c r="N23" s="5"/>
      <c r="O23" s="39">
        <v>0</v>
      </c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'[1]Micallef Trigona A.'!$Q$24</f>
        <v>407</v>
      </c>
      <c r="H24" s="5"/>
      <c r="I24" s="40">
        <v>10</v>
      </c>
      <c r="J24" s="5"/>
      <c r="K24" s="40">
        <v>14</v>
      </c>
      <c r="L24" s="5"/>
      <c r="M24" s="40"/>
      <c r="N24" s="5"/>
      <c r="O24" s="40"/>
      <c r="P24" s="5"/>
      <c r="Q24" s="44">
        <f t="shared" si="0"/>
        <v>403</v>
      </c>
      <c r="R24" s="5"/>
      <c r="S24" s="40"/>
      <c r="T24" s="5"/>
      <c r="U24" s="44">
        <f aca="true" t="shared" si="1" ref="U24:U39">IF(ISNUMBER(Q24),Q24,0)-IF(ISNUMBER(S24),S24,0)</f>
        <v>403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'[1]Micallef Trigona A.'!$Q$25</f>
        <v>138</v>
      </c>
      <c r="H25" s="5"/>
      <c r="I25" s="40">
        <v>6</v>
      </c>
      <c r="J25" s="5"/>
      <c r="K25" s="40">
        <v>5</v>
      </c>
      <c r="L25" s="5"/>
      <c r="M25" s="40"/>
      <c r="N25" s="5"/>
      <c r="O25" s="40"/>
      <c r="P25" s="5"/>
      <c r="Q25" s="44">
        <f t="shared" si="0"/>
        <v>139</v>
      </c>
      <c r="R25" s="5"/>
      <c r="S25" s="40"/>
      <c r="T25" s="5"/>
      <c r="U25" s="44">
        <f t="shared" si="1"/>
        <v>139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'[1]Micallef Trigona A.'!$Q$26</f>
        <v>80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80</v>
      </c>
      <c r="R26" s="5"/>
      <c r="S26" s="40"/>
      <c r="T26" s="5"/>
      <c r="U26" s="44">
        <f t="shared" si="1"/>
        <v>80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'[1]Micallef Trigona A.'!$Q$27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'[1]Micallef Trigona A.'!$Q$28</f>
        <v>0</v>
      </c>
      <c r="H28" s="5"/>
      <c r="I28" s="40"/>
      <c r="J28" s="5"/>
      <c r="K28" s="40">
        <v>0</v>
      </c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'[1]Micallef Trigona A.'!$Q$29</f>
        <v>13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13</v>
      </c>
      <c r="R29" s="5"/>
      <c r="S29" s="40"/>
      <c r="T29" s="5"/>
      <c r="U29" s="44">
        <f t="shared" si="1"/>
        <v>13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'[1]Micallef Trigona A.'!$Q$30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'[1]Micallef Trigona A.'!$Q$31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'[1]Micallef Trigona A.'!$Q$32</f>
        <v>4</v>
      </c>
      <c r="H32" s="5"/>
      <c r="I32" s="40"/>
      <c r="J32" s="5"/>
      <c r="K32" s="40">
        <v>0</v>
      </c>
      <c r="L32" s="5"/>
      <c r="M32" s="40"/>
      <c r="N32" s="5"/>
      <c r="O32" s="40"/>
      <c r="P32" s="5"/>
      <c r="Q32" s="44">
        <f t="shared" si="0"/>
        <v>4</v>
      </c>
      <c r="R32" s="5"/>
      <c r="S32" s="40"/>
      <c r="T32" s="5"/>
      <c r="U32" s="44">
        <f t="shared" si="1"/>
        <v>4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'[1]Micallef Trigona A.'!$Q$33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'[1]Micallef Trigona A.'!$Q$34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'[1]Micallef Trigona A.'!$Q$35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'[1]Micallef Trigona A.'!$Q$36</f>
        <v>321</v>
      </c>
      <c r="H36" s="5"/>
      <c r="I36" s="40">
        <v>24</v>
      </c>
      <c r="J36" s="5"/>
      <c r="K36" s="40">
        <v>33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312</v>
      </c>
      <c r="R36" s="5"/>
      <c r="S36" s="40"/>
      <c r="T36" s="5"/>
      <c r="U36" s="44">
        <f>IF(ISNUMBER(Q36),Q36,0)-IF(ISNUMBER(S36),S36,0)</f>
        <v>312</v>
      </c>
      <c r="V36" s="27"/>
    </row>
    <row r="37" spans="2:22" ht="15.75" customHeight="1">
      <c r="B37" s="25"/>
      <c r="C37" s="26">
        <v>15</v>
      </c>
      <c r="D37" s="26" t="s">
        <v>129</v>
      </c>
      <c r="E37" s="26"/>
      <c r="F37" s="5"/>
      <c r="G37" s="39">
        <f>'[1]Micallef Trigona A.'!$Q$37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130</v>
      </c>
      <c r="E38" s="26"/>
      <c r="F38" s="5"/>
      <c r="G38" s="39">
        <f>'[1]Micallef Trigona A.'!$Q$38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131</v>
      </c>
      <c r="E39" s="26"/>
      <c r="F39" s="5"/>
      <c r="G39" s="39">
        <f>'[1]Micallef Trigona A.'!$Q$39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963</v>
      </c>
      <c r="H41" s="44"/>
      <c r="I41" s="45">
        <f>SUM(I23:I39)</f>
        <v>40</v>
      </c>
      <c r="J41" s="44"/>
      <c r="K41" s="45">
        <f>SUM(K23:K39)</f>
        <v>52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951</v>
      </c>
      <c r="R41" s="44"/>
      <c r="S41" s="45">
        <f>SUM(S23:S39)</f>
        <v>0</v>
      </c>
      <c r="T41" s="44"/>
      <c r="U41" s="45">
        <f>SUM(U23:U39)</f>
        <v>951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5" t="s">
        <v>17</v>
      </c>
      <c r="D49" s="135"/>
      <c r="E49" s="135"/>
      <c r="K49" s="5"/>
      <c r="L49" s="29" t="s">
        <v>58</v>
      </c>
      <c r="O49" s="30"/>
      <c r="R49" s="43" t="s">
        <v>161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3">
      <selection activeCell="L36" sqref="L3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2" t="s">
        <v>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ht="6" customHeight="1"/>
    <row r="4" spans="2:22" ht="15.75" customHeight="1">
      <c r="B4" s="133" t="s">
        <v>67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2:22" ht="12" customHeight="1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ht="4.5" customHeight="1"/>
    <row r="7" spans="2:22" ht="12" customHeight="1" hidden="1"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DICEMBRU,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6" t="s">
        <v>149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</row>
    <row r="12" ht="6.75" customHeight="1" hidden="1"/>
    <row r="13" spans="2:22" ht="10.5" customHeight="1">
      <c r="B13" s="138" t="s">
        <v>132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'[1]Mizzi A.'!$Q$23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'[1]Mizzi A.'!$Q$24</f>
        <v>199</v>
      </c>
      <c r="H24" s="5"/>
      <c r="I24" s="40">
        <v>4</v>
      </c>
      <c r="J24" s="5"/>
      <c r="K24" s="40">
        <v>4</v>
      </c>
      <c r="L24" s="5"/>
      <c r="M24" s="40"/>
      <c r="N24" s="5"/>
      <c r="O24" s="40"/>
      <c r="P24" s="5"/>
      <c r="Q24" s="44">
        <f t="shared" si="0"/>
        <v>199</v>
      </c>
      <c r="R24" s="5"/>
      <c r="S24" s="40"/>
      <c r="T24" s="5"/>
      <c r="U24" s="44">
        <f aca="true" t="shared" si="1" ref="U24:U39">IF(ISNUMBER(Q24),Q24,0)-IF(ISNUMBER(S24),S24,0)</f>
        <v>199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'[1]Mizzi A.'!$Q$25</f>
        <v>30</v>
      </c>
      <c r="H25" s="5"/>
      <c r="I25" s="40">
        <v>6</v>
      </c>
      <c r="J25" s="5"/>
      <c r="K25" s="40">
        <v>2</v>
      </c>
      <c r="L25" s="5"/>
      <c r="M25" s="40"/>
      <c r="N25" s="5"/>
      <c r="O25" s="40"/>
      <c r="P25" s="5"/>
      <c r="Q25" s="44">
        <f t="shared" si="0"/>
        <v>34</v>
      </c>
      <c r="R25" s="5"/>
      <c r="S25" s="40"/>
      <c r="T25" s="5"/>
      <c r="U25" s="44">
        <f t="shared" si="1"/>
        <v>34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'[1]Mizzi A.'!$Q$26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'[1]Mizzi A.'!$Q$27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'[1]Mizzi A.'!$Q$28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'[1]Mizzi A.'!$Q$29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'[1]Mizzi A.'!$Q$30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'[1]Mizzi A.'!$Q$31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'[1]Mizzi A.'!$Q$32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'[1]Mizzi A.'!$Q$33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'[1]Mizzi A.'!$Q$34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'[1]Mizzi A.'!$Q$35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'[1]Mizzi A.'!$Q$36</f>
        <v>369</v>
      </c>
      <c r="H36" s="5"/>
      <c r="I36" s="40">
        <v>65</v>
      </c>
      <c r="J36" s="5"/>
      <c r="K36" s="40">
        <v>75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359</v>
      </c>
      <c r="R36" s="5"/>
      <c r="S36" s="40"/>
      <c r="T36" s="5"/>
      <c r="U36" s="44">
        <f>IF(ISNUMBER(Q36),Q36,0)-IF(ISNUMBER(S36),S36,0)</f>
        <v>359</v>
      </c>
      <c r="V36" s="27"/>
    </row>
    <row r="37" spans="2:22" ht="15.75" customHeight="1">
      <c r="B37" s="25"/>
      <c r="C37" s="26">
        <v>15</v>
      </c>
      <c r="D37" s="26" t="s">
        <v>129</v>
      </c>
      <c r="E37" s="26"/>
      <c r="F37" s="5"/>
      <c r="G37" s="39">
        <f>'[1]Mizzi A.'!$Q$37</f>
        <v>0</v>
      </c>
      <c r="H37" s="5"/>
      <c r="I37" s="40">
        <v>0</v>
      </c>
      <c r="J37" s="5"/>
      <c r="K37" s="40">
        <v>0</v>
      </c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130</v>
      </c>
      <c r="E38" s="26"/>
      <c r="F38" s="5"/>
      <c r="G38" s="39">
        <f>'[1]Mizzi A.'!$Q$38</f>
        <v>0</v>
      </c>
      <c r="H38" s="5"/>
      <c r="I38" s="40">
        <v>0</v>
      </c>
      <c r="J38" s="5"/>
      <c r="K38" s="40">
        <v>0</v>
      </c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131</v>
      </c>
      <c r="E39" s="26"/>
      <c r="F39" s="5"/>
      <c r="G39" s="39">
        <f>'[1]Mizzi A.'!$Q$39</f>
        <v>0</v>
      </c>
      <c r="H39" s="5"/>
      <c r="I39" s="40">
        <v>0</v>
      </c>
      <c r="J39" s="5"/>
      <c r="K39" s="40">
        <v>0</v>
      </c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598</v>
      </c>
      <c r="H41" s="44"/>
      <c r="I41" s="45">
        <f>SUM(I23:I39)</f>
        <v>75</v>
      </c>
      <c r="J41" s="44"/>
      <c r="K41" s="45">
        <f>SUM(K23:K39)</f>
        <v>81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592</v>
      </c>
      <c r="R41" s="44"/>
      <c r="S41" s="45">
        <f>SUM(S23:S39)</f>
        <v>0</v>
      </c>
      <c r="T41" s="44"/>
      <c r="U41" s="45">
        <f>SUM(U23:U39)</f>
        <v>592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5" t="s">
        <v>17</v>
      </c>
      <c r="D49" s="135"/>
      <c r="E49" s="135"/>
      <c r="K49" s="5"/>
      <c r="L49" s="29" t="s">
        <v>58</v>
      </c>
      <c r="O49" s="30"/>
      <c r="R49" s="43" t="s">
        <v>76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6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1">
      <selection activeCell="R50" sqref="R50"/>
    </sheetView>
  </sheetViews>
  <sheetFormatPr defaultColWidth="9.140625" defaultRowHeight="12.75"/>
  <cols>
    <col min="1" max="1" width="3.8515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5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2" t="s">
        <v>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ht="6" customHeight="1"/>
    <row r="4" spans="2:22" ht="15.75" customHeight="1">
      <c r="B4" s="133" t="s">
        <v>139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2:22" ht="12" customHeight="1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ht="4.5" customHeight="1"/>
    <row r="7" spans="2:22" ht="12" customHeight="1" hidden="1"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DICEMBRU,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6" t="s">
        <v>149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</row>
    <row r="12" ht="6.75" customHeight="1" hidden="1"/>
    <row r="13" spans="2:22" ht="10.5" customHeight="1">
      <c r="B13" s="138" t="s">
        <v>132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'[1]Clarke D.'!$Q$23</f>
        <v>22</v>
      </c>
      <c r="H23" s="5"/>
      <c r="I23" s="39">
        <v>4</v>
      </c>
      <c r="J23" s="5"/>
      <c r="K23" s="39">
        <v>13</v>
      </c>
      <c r="L23" s="5"/>
      <c r="M23" s="39">
        <v>10</v>
      </c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23</v>
      </c>
      <c r="R23" s="5"/>
      <c r="S23" s="39"/>
      <c r="T23" s="5"/>
      <c r="U23" s="44">
        <f>IF(ISNUMBER(Q23),Q23,0)-IF(ISNUMBER(S23),S23,0)</f>
        <v>23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'[1]Clarke D.'!$Q$24</f>
        <v>71</v>
      </c>
      <c r="H24" s="5"/>
      <c r="I24" s="40">
        <v>10</v>
      </c>
      <c r="J24" s="5"/>
      <c r="K24" s="40">
        <v>0</v>
      </c>
      <c r="L24" s="5"/>
      <c r="M24" s="40"/>
      <c r="N24" s="5"/>
      <c r="O24" s="40">
        <v>10</v>
      </c>
      <c r="P24" s="5"/>
      <c r="Q24" s="44">
        <f t="shared" si="0"/>
        <v>71</v>
      </c>
      <c r="R24" s="5"/>
      <c r="S24" s="40">
        <v>2</v>
      </c>
      <c r="T24" s="5"/>
      <c r="U24" s="44">
        <f aca="true" t="shared" si="1" ref="U24:U39">IF(ISNUMBER(Q24),Q24,0)-IF(ISNUMBER(S24),S24,0)</f>
        <v>69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'[1]Clarke D.'!$Q$25</f>
        <v>25</v>
      </c>
      <c r="H25" s="5"/>
      <c r="I25" s="40">
        <v>12</v>
      </c>
      <c r="J25" s="5"/>
      <c r="K25" s="40">
        <v>3</v>
      </c>
      <c r="L25" s="5"/>
      <c r="M25" s="40"/>
      <c r="N25" s="5"/>
      <c r="O25" s="40"/>
      <c r="P25" s="5"/>
      <c r="Q25" s="44">
        <f t="shared" si="0"/>
        <v>34</v>
      </c>
      <c r="R25" s="5"/>
      <c r="S25" s="40"/>
      <c r="T25" s="5"/>
      <c r="U25" s="44">
        <f t="shared" si="1"/>
        <v>34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'[1]Clarke D.'!$Q$26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'[1]Clarke D.'!$Q$27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'[1]Clarke D.'!$Q$28</f>
        <v>1321</v>
      </c>
      <c r="H28" s="5"/>
      <c r="I28" s="40">
        <v>155</v>
      </c>
      <c r="J28" s="5"/>
      <c r="K28" s="40">
        <v>161</v>
      </c>
      <c r="L28" s="5"/>
      <c r="M28" s="40"/>
      <c r="N28" s="5"/>
      <c r="O28" s="40"/>
      <c r="P28" s="5"/>
      <c r="Q28" s="44">
        <f t="shared" si="0"/>
        <v>1315</v>
      </c>
      <c r="R28" s="5"/>
      <c r="S28" s="40"/>
      <c r="T28" s="5"/>
      <c r="U28" s="44">
        <f t="shared" si="1"/>
        <v>1315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'[1]Clarke D.'!$Q$29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'[1]Clarke D.'!$Q$30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'[1]Clarke D.'!$Q$31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'[1]Clarke D.'!$Q$32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'[1]Clarke D.'!$Q$33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'[1]Clarke D.'!$Q$34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'[1]Clarke D.'!$Q$35</f>
        <v>49</v>
      </c>
      <c r="H35" s="5"/>
      <c r="I35" s="40"/>
      <c r="J35" s="5"/>
      <c r="K35" s="40">
        <v>12</v>
      </c>
      <c r="L35" s="5"/>
      <c r="M35" s="40"/>
      <c r="N35" s="5"/>
      <c r="O35" s="40"/>
      <c r="P35" s="5"/>
      <c r="Q35" s="44">
        <f t="shared" si="0"/>
        <v>37</v>
      </c>
      <c r="R35" s="5"/>
      <c r="S35" s="40">
        <v>17</v>
      </c>
      <c r="T35" s="5"/>
      <c r="U35" s="44">
        <f t="shared" si="1"/>
        <v>20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'[1]Clarke D.'!$Q$36</f>
        <v>0</v>
      </c>
      <c r="H36" s="5"/>
      <c r="I36" s="40">
        <v>0</v>
      </c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>
        <v>0</v>
      </c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129</v>
      </c>
      <c r="E37" s="26"/>
      <c r="F37" s="5"/>
      <c r="G37" s="39">
        <f>'[1]Clarke D.'!$Q$37</f>
        <v>10</v>
      </c>
      <c r="H37" s="5"/>
      <c r="I37" s="40">
        <v>6</v>
      </c>
      <c r="J37" s="5"/>
      <c r="K37" s="40">
        <v>0</v>
      </c>
      <c r="L37" s="5"/>
      <c r="M37" s="40"/>
      <c r="N37" s="5"/>
      <c r="O37" s="40"/>
      <c r="P37" s="5"/>
      <c r="Q37" s="44">
        <f t="shared" si="0"/>
        <v>16</v>
      </c>
      <c r="R37" s="5"/>
      <c r="S37" s="40">
        <v>0</v>
      </c>
      <c r="T37" s="5"/>
      <c r="U37" s="44">
        <f t="shared" si="1"/>
        <v>16</v>
      </c>
      <c r="V37" s="27"/>
    </row>
    <row r="38" spans="2:22" ht="15.75" customHeight="1">
      <c r="B38" s="25"/>
      <c r="C38" s="26">
        <v>16</v>
      </c>
      <c r="D38" s="26" t="s">
        <v>130</v>
      </c>
      <c r="E38" s="26"/>
      <c r="F38" s="5"/>
      <c r="G38" s="39">
        <f>'[1]Clarke D.'!$Q$38</f>
        <v>0</v>
      </c>
      <c r="H38" s="5"/>
      <c r="I38" s="40">
        <v>0</v>
      </c>
      <c r="J38" s="5"/>
      <c r="K38" s="40">
        <v>0</v>
      </c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>
        <v>0</v>
      </c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131</v>
      </c>
      <c r="E39" s="26"/>
      <c r="F39" s="5"/>
      <c r="G39" s="39">
        <f>'[1]Clarke D.'!$Q$39</f>
        <v>0</v>
      </c>
      <c r="H39" s="5"/>
      <c r="I39" s="40">
        <v>0</v>
      </c>
      <c r="J39" s="5"/>
      <c r="K39" s="40">
        <v>0</v>
      </c>
      <c r="L39" s="5"/>
      <c r="M39" s="40"/>
      <c r="N39" s="5"/>
      <c r="O39" s="40"/>
      <c r="P39" s="5"/>
      <c r="Q39" s="44">
        <f t="shared" si="0"/>
        <v>0</v>
      </c>
      <c r="R39" s="5"/>
      <c r="S39" s="40">
        <v>0</v>
      </c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1498</v>
      </c>
      <c r="H41" s="44"/>
      <c r="I41" s="45">
        <f>SUM(I23:I39)</f>
        <v>187</v>
      </c>
      <c r="J41" s="44"/>
      <c r="K41" s="45">
        <f>SUM(K23:K39)</f>
        <v>189</v>
      </c>
      <c r="L41" s="44"/>
      <c r="M41" s="45">
        <f>SUM(M23:M39)</f>
        <v>10</v>
      </c>
      <c r="N41" s="44"/>
      <c r="O41" s="45">
        <f>SUM(O23:O39)</f>
        <v>10</v>
      </c>
      <c r="P41" s="44"/>
      <c r="Q41" s="45">
        <f>SUM(Q23:Q39)</f>
        <v>1496</v>
      </c>
      <c r="R41" s="44"/>
      <c r="S41" s="45">
        <f>SUM(S23:S39)</f>
        <v>19</v>
      </c>
      <c r="T41" s="44"/>
      <c r="U41" s="45">
        <f>SUM(U23:U39)</f>
        <v>1477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5" t="s">
        <v>17</v>
      </c>
      <c r="D49" s="135"/>
      <c r="E49" s="135"/>
      <c r="K49" s="5"/>
      <c r="L49" s="29" t="s">
        <v>58</v>
      </c>
      <c r="O49" s="30"/>
      <c r="R49" s="43" t="s">
        <v>162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1">
      <selection activeCell="O31" sqref="O31"/>
    </sheetView>
  </sheetViews>
  <sheetFormatPr defaultColWidth="9.140625" defaultRowHeight="12.75"/>
  <cols>
    <col min="1" max="1" width="1.1484375" style="0" customWidth="1"/>
    <col min="2" max="2" width="19.140625" style="0" customWidth="1"/>
    <col min="3" max="18" width="5.421875" style="0" bestFit="1" customWidth="1"/>
    <col min="19" max="19" width="5.421875" style="0" customWidth="1"/>
    <col min="20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118" customFormat="1" ht="19.5" customHeight="1">
      <c r="A3" s="127" t="s">
        <v>102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</row>
    <row r="4" spans="1:22" s="118" customFormat="1" ht="12.75" customHeight="1">
      <c r="A4" s="129" t="s">
        <v>103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</row>
    <row r="5" spans="1:22" s="119" customFormat="1" ht="15" customHeight="1">
      <c r="A5" s="130" t="s">
        <v>104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</row>
    <row r="6" spans="1:22" s="118" customFormat="1" ht="15" customHeight="1">
      <c r="A6" s="131" t="str">
        <f>CONCATENATE(Kriminal!G6," ",Kriminal!H6)</f>
        <v>Statistika Ghal DICEMBRU, 2008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  <c r="P7" s="1"/>
      <c r="Q7" s="1"/>
      <c r="R7" s="1"/>
      <c r="S7" s="1"/>
      <c r="T7" s="1"/>
      <c r="U7" s="1"/>
      <c r="V7" s="7" t="s">
        <v>0</v>
      </c>
    </row>
    <row r="8" ht="12.75" customHeight="1"/>
    <row r="9" spans="3:22" ht="96" customHeight="1">
      <c r="C9" s="85" t="s">
        <v>26</v>
      </c>
      <c r="D9" s="86" t="s">
        <v>27</v>
      </c>
      <c r="E9" s="86" t="s">
        <v>133</v>
      </c>
      <c r="F9" s="86" t="s">
        <v>143</v>
      </c>
      <c r="G9" s="86" t="s">
        <v>28</v>
      </c>
      <c r="H9" s="86" t="s">
        <v>29</v>
      </c>
      <c r="I9" s="86" t="s">
        <v>138</v>
      </c>
      <c r="J9" s="86" t="s">
        <v>25</v>
      </c>
      <c r="K9" s="86" t="s">
        <v>30</v>
      </c>
      <c r="L9" s="86" t="s">
        <v>31</v>
      </c>
      <c r="M9" s="86" t="s">
        <v>32</v>
      </c>
      <c r="N9" s="86" t="s">
        <v>144</v>
      </c>
      <c r="O9" s="86" t="s">
        <v>33</v>
      </c>
      <c r="P9" s="86" t="s">
        <v>145</v>
      </c>
      <c r="Q9" s="86" t="s">
        <v>34</v>
      </c>
      <c r="R9" s="86" t="s">
        <v>126</v>
      </c>
      <c r="S9" s="87" t="s">
        <v>35</v>
      </c>
      <c r="T9" s="88" t="s">
        <v>36</v>
      </c>
      <c r="U9" s="89" t="s">
        <v>37</v>
      </c>
      <c r="V9" s="90" t="s">
        <v>38</v>
      </c>
    </row>
    <row r="10" spans="2:22" ht="15.75" customHeight="1">
      <c r="B10" s="91" t="s">
        <v>49</v>
      </c>
      <c r="C10" s="92">
        <f>SUMIF('Apap Bologna J.'!$D$23:$D$39,B10,'Apap Bologna J.'!$I$23:$I$39)</f>
        <v>0</v>
      </c>
      <c r="D10" s="92">
        <f>SUMIF('Cassar J.'!$D$23:$D$39,B10,'Cassar J.'!$I$23:$I$39)</f>
        <v>0</v>
      </c>
      <c r="E10" s="92">
        <f>SUMIF('Quintano L.'!$D$23:$D$39,B10,'Quintano L.'!$I$23:$I$39)</f>
        <v>39</v>
      </c>
      <c r="F10" s="92">
        <f>SUMIF('Demicoli S.'!$D$23:$D$39,B10,'Demicoli S.'!$I$23:$I$39)</f>
        <v>0</v>
      </c>
      <c r="G10" s="92">
        <f>SUMIF('Grixti G.'!$D$23:$D$39,B10,'Grixti G.'!$I$23:$I$39)</f>
        <v>0</v>
      </c>
      <c r="H10" s="92">
        <f>SUMIF('Hayman M.'!$D$23:$D$39,B10,'Hayman M.'!$I$23:$I$39)</f>
        <v>4</v>
      </c>
      <c r="I10" s="92">
        <f>SUMIF('Demicoli A.'!$D$23:$D$39,B10,'Demicoli A.'!$I$23:$I$39)</f>
        <v>0</v>
      </c>
      <c r="J10" s="92">
        <f>SUMIF('Mallia M.'!$D$23:$D$39,B10,'Mallia M.'!$I$23:$I$39)</f>
        <v>3</v>
      </c>
      <c r="K10" s="92">
        <f>SUMIF('Meli S.'!$D$23:$D$39,B10,'Meli S.'!$I$23:$I$39)</f>
        <v>0</v>
      </c>
      <c r="L10" s="92">
        <f>SUMIF('Micallef Trigona A.'!$D$23:$D$39,B10,'Micallef Trigona A.'!$I$23:$I$39)</f>
        <v>0</v>
      </c>
      <c r="M10" s="92">
        <f>SUMIF('Mizzi A.'!$D$23:$D$39,B10,'Mizzi A.'!$I$23:$I$39)</f>
        <v>0</v>
      </c>
      <c r="N10" s="92">
        <f>SUMIF('Clarke D.'!$D$23:$D$39,B10,'Clarke D.'!$I$23:$I$39)</f>
        <v>4</v>
      </c>
      <c r="O10" s="92">
        <f>SUMIF('Padovani Grima J.'!$D$23:$D$39,B10,'Padovani Grima J.'!$I$23:$I$39)</f>
        <v>0</v>
      </c>
      <c r="P10" s="92">
        <f>SUMIF('Grima E.'!$D$25:$D$41,B10,'Grima E.'!$I$25:$I$41)</f>
        <v>3</v>
      </c>
      <c r="Q10" s="92">
        <f>SUMIF('Scerri Herrera C.'!$D$23:$D$39,B10,'Scerri Herrera C.'!$I$23:$I$39)</f>
        <v>0</v>
      </c>
      <c r="R10" s="92">
        <f>SUMIF('Vella Antonio Giovanni'!$D$23:$D$39,B10,'Vella Antonio Giovanni'!$I$23:$I$39)</f>
        <v>0</v>
      </c>
      <c r="S10" s="123">
        <f>SUM(C10:R10)</f>
        <v>53</v>
      </c>
      <c r="T10" s="94">
        <f aca="true" t="shared" si="0" ref="T10:T26">S10/$S$27</f>
        <v>0.05358948432760364</v>
      </c>
      <c r="U10" s="95"/>
      <c r="V10" s="96"/>
    </row>
    <row r="11" spans="2:22" ht="15.75" customHeight="1">
      <c r="B11" s="97" t="s">
        <v>50</v>
      </c>
      <c r="C11" s="98">
        <f>SUMIF('Apap Bologna J.'!$D$23:$D$39,B11,'Apap Bologna J.'!$I$23:$I$39)</f>
        <v>0</v>
      </c>
      <c r="D11" s="98">
        <f>SUMIF('Cassar J.'!$D$23:$D$39,B11,'Cassar J.'!$I$23:$I$39)</f>
        <v>0</v>
      </c>
      <c r="E11" s="98">
        <f>SUMIF('Quintano L.'!$D$23:$D$39,B11,'Quintano L.'!$I$23:$I$39)</f>
        <v>8</v>
      </c>
      <c r="F11" s="98">
        <f>SUMIF('Demicoli S.'!$D$23:$D$39,B11,'Demicoli S.'!$I$23:$I$39)</f>
        <v>10</v>
      </c>
      <c r="G11" s="98">
        <f>SUMIF('Grixti G.'!$D$23:$D$39,B11,'Grixti G.'!$I$23:$I$39)</f>
        <v>0</v>
      </c>
      <c r="H11" s="98">
        <f>SUMIF('Hayman M.'!$D$23:$D$39,B11,'Hayman M.'!$I$23:$I$39)</f>
        <v>6</v>
      </c>
      <c r="I11" s="98">
        <f>SUMIF('Demicoli A.'!$D$23:$D$39,B11,'Demicoli A.'!$I$23:$I$39)</f>
        <v>8</v>
      </c>
      <c r="J11" s="98">
        <f>SUMIF('Mallia M.'!$D$23:$D$39,B11,'Mallia M.'!$I$23:$I$39)</f>
        <v>0</v>
      </c>
      <c r="K11" s="98">
        <f>SUMIF('Meli S.'!$D$23:$D$39,B11,'Meli S.'!$I$23:$I$39)</f>
        <v>0</v>
      </c>
      <c r="L11" s="98">
        <f>SUMIF('Micallef Trigona A.'!$D$23:$D$39,B11,'Micallef Trigona A.'!$I$23:$I$39)</f>
        <v>10</v>
      </c>
      <c r="M11" s="98">
        <f>SUMIF('Mizzi A.'!$D$23:$D$39,B11,'Mizzi A.'!$I$23:$I$39)</f>
        <v>4</v>
      </c>
      <c r="N11" s="98">
        <f>SUMIF('Clarke D.'!$D$23:$D$39,B11,'Clarke D.'!$I$23:$I$39)</f>
        <v>10</v>
      </c>
      <c r="O11" s="98">
        <f>SUMIF('Padovani Grima J.'!$D$23:$D$39,B11,'Padovani Grima J.'!$I$23:$I$39)</f>
        <v>10</v>
      </c>
      <c r="P11" s="98">
        <f>SUMIF('Grima E.'!$D$25:$D$41,B11,'Grima E.'!$I$25:$I$41)</f>
        <v>3</v>
      </c>
      <c r="Q11" s="98">
        <f>SUMIF('Scerri Herrera C.'!$D$23:$D$39,B11,'Scerri Herrera C.'!$I$23:$I$39)</f>
        <v>7</v>
      </c>
      <c r="R11" s="98">
        <f>SUMIF('Vella Antonio Giovanni'!$D$23:$D$39,B11,'Vella Antonio Giovanni'!$I$23:$I$39)</f>
        <v>7</v>
      </c>
      <c r="S11" s="124">
        <f aca="true" t="shared" si="1" ref="S11:S27">SUM(C11:R11)</f>
        <v>83</v>
      </c>
      <c r="T11" s="100">
        <f t="shared" si="0"/>
        <v>0.0839231547017189</v>
      </c>
      <c r="U11" s="101"/>
      <c r="V11" s="102"/>
    </row>
    <row r="12" spans="2:22" ht="15.75" customHeight="1">
      <c r="B12" s="103" t="s">
        <v>22</v>
      </c>
      <c r="C12" s="104">
        <f>SUMIF('Apap Bologna J.'!$D$23:$D$39,B12,'Apap Bologna J.'!$I$23:$I$39)</f>
        <v>2</v>
      </c>
      <c r="D12" s="104">
        <f>SUMIF('Cassar J.'!$D$23:$D$39,B12,'Cassar J.'!$I$23:$I$39)</f>
        <v>0</v>
      </c>
      <c r="E12" s="104">
        <f>SUMIF('Quintano L.'!$D$23:$D$39,B12,'Quintano L.'!$I$23:$I$39)</f>
        <v>4</v>
      </c>
      <c r="F12" s="104">
        <f>SUMIF('Demicoli S.'!$D$23:$D$39,B12,'Demicoli S.'!$I$23:$I$39)</f>
        <v>0</v>
      </c>
      <c r="G12" s="104">
        <f>SUMIF('Grixti G.'!$D$23:$D$39,B12,'Grixti G.'!$I$23:$I$39)</f>
        <v>6</v>
      </c>
      <c r="H12" s="104">
        <f>SUMIF('Hayman M.'!$D$23:$D$39,B12,'Hayman M.'!$I$23:$I$39)</f>
        <v>10</v>
      </c>
      <c r="I12" s="104">
        <f>SUMIF('Demicoli A.'!$D$23:$D$39,B12,'Demicoli A.'!$I$23:$I$39)</f>
        <v>5</v>
      </c>
      <c r="J12" s="104">
        <f>SUMIF('Mallia M.'!$D$23:$D$39,B12,'Mallia M.'!$I$23:$I$39)</f>
        <v>9</v>
      </c>
      <c r="K12" s="104">
        <f>SUMIF('Meli S.'!$D$23:$D$39,B12,'Meli S.'!$I$23:$I$39)</f>
        <v>3</v>
      </c>
      <c r="L12" s="104">
        <f>SUMIF('Micallef Trigona A.'!$D$23:$D$39,B12,'Micallef Trigona A.'!$I$23:$I$39)</f>
        <v>6</v>
      </c>
      <c r="M12" s="104">
        <f>SUMIF('Mizzi A.'!$D$23:$D$39,B12,'Mizzi A.'!$I$23:$I$39)</f>
        <v>6</v>
      </c>
      <c r="N12" s="104">
        <f>SUMIF('Clarke D.'!$D$23:$D$39,B12,'Clarke D.'!$I$23:$I$39)</f>
        <v>12</v>
      </c>
      <c r="O12" s="104">
        <f>SUMIF('Padovani Grima J.'!$D$23:$D$39,B12,'Padovani Grima J.'!$I$23:$I$39)</f>
        <v>8</v>
      </c>
      <c r="P12" s="104">
        <f>SUMIF('Grima E.'!$D$25:$D$41,B12,'Grima E.'!$I$25:$I$41)</f>
        <v>6</v>
      </c>
      <c r="Q12" s="104">
        <f>SUMIF('Scerri Herrera C.'!$D$23:$D$39,B12,'Scerri Herrera C.'!$I$23:$I$39)</f>
        <v>7</v>
      </c>
      <c r="R12" s="104">
        <f>SUMIF('Vella Antonio Giovanni'!$D$23:$D$39,B12,'Vella Antonio Giovanni'!$I$23:$I$39)</f>
        <v>10</v>
      </c>
      <c r="S12" s="125">
        <f t="shared" si="1"/>
        <v>94</v>
      </c>
      <c r="T12" s="106">
        <f t="shared" si="0"/>
        <v>0.09504550050556117</v>
      </c>
      <c r="U12" s="107">
        <f>SUM(S10:S12)</f>
        <v>230</v>
      </c>
      <c r="V12" s="108">
        <f>U12/$S$27</f>
        <v>0.23255813953488372</v>
      </c>
    </row>
    <row r="13" spans="2:22" ht="15.75" customHeight="1">
      <c r="B13" s="91" t="s">
        <v>8</v>
      </c>
      <c r="C13" s="92">
        <f>SUMIF('Apap Bologna J.'!$D$23:$D$39,B13,'Apap Bologna J.'!$I$23:$I$39)</f>
        <v>0</v>
      </c>
      <c r="D13" s="92">
        <f>SUMIF('Cassar J.'!$D$23:$D$39,B13,'Cassar J.'!$I$23:$I$39)</f>
        <v>0</v>
      </c>
      <c r="E13" s="92">
        <f>SUMIF('Quintano L.'!$D$23:$D$39,B13,'Quintano L.'!$I$23:$I$39)</f>
        <v>0</v>
      </c>
      <c r="F13" s="92">
        <f>SUMIF('Demicoli S.'!$D$23:$D$39,B13,'Demicoli S.'!$I$23:$I$39)</f>
        <v>0</v>
      </c>
      <c r="G13" s="92">
        <f>SUMIF('Grixti G.'!$D$23:$D$39,B13,'Grixti G.'!$I$23:$I$39)</f>
        <v>0</v>
      </c>
      <c r="H13" s="92">
        <f>SUMIF('Hayman M.'!$D$23:$D$39,B13,'Hayman M.'!$I$23:$I$39)</f>
        <v>0</v>
      </c>
      <c r="I13" s="92">
        <f>SUMIF('Demicoli A.'!$D$23:$D$39,B13,'Demicoli A.'!$I$23:$I$39)</f>
        <v>0</v>
      </c>
      <c r="J13" s="92">
        <f>SUMIF('Mallia M.'!$D$23:$D$39,B13,'Mallia M.'!$I$23:$I$39)</f>
        <v>0</v>
      </c>
      <c r="K13" s="92">
        <f>SUMIF('Meli S.'!$D$23:$D$39,B13,'Meli S.'!$I$23:$I$39)</f>
        <v>0</v>
      </c>
      <c r="L13" s="92">
        <f>SUMIF('Micallef Trigona A.'!$D$23:$D$39,B13,'Micallef Trigona A.'!$I$23:$I$39)</f>
        <v>0</v>
      </c>
      <c r="M13" s="92">
        <f>SUMIF('Mizzi A.'!$D$23:$D$39,B13,'Mizzi A.'!$I$23:$I$39)</f>
        <v>0</v>
      </c>
      <c r="N13" s="92">
        <f>SUMIF('Clarke D.'!$D$23:$D$39,B13,'Clarke D.'!$I$23:$I$39)</f>
        <v>0</v>
      </c>
      <c r="O13" s="92">
        <f>SUMIF('Padovani Grima J.'!$D$23:$D$39,B13,'Padovani Grima J.'!$I$23:$I$39)</f>
        <v>0</v>
      </c>
      <c r="P13" s="92">
        <f>SUMIF('Grima E.'!$D$25:$D$41,B13,'Grima E.'!$I$25:$I$41)</f>
        <v>0</v>
      </c>
      <c r="Q13" s="92">
        <f>SUMIF('Scerri Herrera C.'!$D$23:$D$39,B13,'Scerri Herrera C.'!$I$23:$I$39)</f>
        <v>0</v>
      </c>
      <c r="R13" s="92">
        <f>SUMIF('Vella Antonio Giovanni'!$D$23:$D$39,B13,'Vella Antonio Giovanni'!$I$23:$I$39)</f>
        <v>0</v>
      </c>
      <c r="S13" s="123">
        <f t="shared" si="1"/>
        <v>0</v>
      </c>
      <c r="T13" s="94">
        <f t="shared" si="0"/>
        <v>0</v>
      </c>
      <c r="U13" s="95"/>
      <c r="V13" s="96"/>
    </row>
    <row r="14" spans="2:22" ht="15.75" customHeight="1">
      <c r="B14" s="97" t="s">
        <v>151</v>
      </c>
      <c r="C14" s="98">
        <f>SUMIF('Apap Bologna J.'!$D$23:$D$39,B14,'Apap Bologna J.'!$I$23:$I$39)</f>
        <v>0</v>
      </c>
      <c r="D14" s="98">
        <f>SUMIF('Cassar J.'!$D$23:$D$39,B14,'Cassar J.'!$I$23:$I$39)</f>
        <v>0</v>
      </c>
      <c r="E14" s="98">
        <f>SUMIF('Quintano L.'!$D$23:$D$39,B14,'Quintano L.'!$I$23:$I$39)</f>
        <v>0</v>
      </c>
      <c r="F14" s="98">
        <f>SUMIF('Demicoli S.'!$D$23:$D$39,B14,'Demicoli S.'!$I$23:$I$39)</f>
        <v>0</v>
      </c>
      <c r="G14" s="98">
        <f>SUMIF('Grixti G.'!$D$23:$D$39,B14,'Grixti G.'!$I$23:$I$39)</f>
        <v>0</v>
      </c>
      <c r="H14" s="98">
        <f>SUMIF('Hayman M.'!$D$23:$D$39,B14,'Hayman M.'!$I$23:$I$39)</f>
        <v>0</v>
      </c>
      <c r="I14" s="98">
        <f>SUMIF('Demicoli A.'!$D$23:$D$39,B14,'Demicoli A.'!$I$23:$I$39)</f>
        <v>0</v>
      </c>
      <c r="J14" s="98">
        <f>SUMIF('Mallia M.'!$D$23:$D$39,B14,'Mallia M.'!$I$23:$I$39)</f>
        <v>0</v>
      </c>
      <c r="K14" s="98">
        <f>SUMIF('Meli S.'!$D$23:$D$39,B14,'Meli S.'!$I$23:$I$39)</f>
        <v>0</v>
      </c>
      <c r="L14" s="98">
        <f>SUMIF('Micallef Trigona A.'!$D$23:$D$39,B14,'Micallef Trigona A.'!$I$23:$I$39)</f>
        <v>0</v>
      </c>
      <c r="M14" s="98">
        <f>SUMIF('Mizzi A.'!$D$23:$D$39,B14,'Mizzi A.'!$I$23:$I$39)</f>
        <v>0</v>
      </c>
      <c r="N14" s="98">
        <f>SUMIF('Clarke D.'!$D$23:$D$39,B14,'Clarke D.'!$I$23:$I$39)</f>
        <v>0</v>
      </c>
      <c r="O14" s="98">
        <f>SUMIF('Padovani Grima J.'!$D$23:$D$39,B14,'Padovani Grima J.'!$I$23:$I$39)</f>
        <v>0</v>
      </c>
      <c r="P14" s="98">
        <f>SUMIF('Grima E.'!$D$25:$D$41,B14,'Grima E.'!$I$25:$I$41)</f>
        <v>0</v>
      </c>
      <c r="Q14" s="98">
        <f>SUMIF('Scerri Herrera C.'!$D$23:$D$39,B14,'Scerri Herrera C.'!$I$23:$I$39)</f>
        <v>0</v>
      </c>
      <c r="R14" s="98">
        <f>SUMIF('Vella Antonio Giovanni'!$D$23:$D$39,B14,'Vella Antonio Giovanni'!$I$23:$I$39)</f>
        <v>0</v>
      </c>
      <c r="S14" s="124">
        <f t="shared" si="1"/>
        <v>0</v>
      </c>
      <c r="T14" s="100">
        <f t="shared" si="0"/>
        <v>0</v>
      </c>
      <c r="U14" s="101"/>
      <c r="V14" s="102"/>
    </row>
    <row r="15" spans="2:22" ht="15.75" customHeight="1">
      <c r="B15" s="103" t="s">
        <v>51</v>
      </c>
      <c r="C15" s="104">
        <f>SUMIF('Apap Bologna J.'!$D$23:$D$39,B15,'Apap Bologna J.'!$I$23:$I$39)</f>
        <v>0</v>
      </c>
      <c r="D15" s="104">
        <f>SUMIF('Cassar J.'!$D$23:$D$39,B15,'Cassar J.'!$I$23:$I$39)</f>
        <v>0</v>
      </c>
      <c r="E15" s="104">
        <f>SUMIF('Quintano L.'!$D$23:$D$39,B15,'Quintano L.'!$I$23:$I$39)</f>
        <v>0</v>
      </c>
      <c r="F15" s="104">
        <f>SUMIF('Demicoli S.'!$D$23:$D$39,B15,'Demicoli S.'!$I$23:$I$39)</f>
        <v>0</v>
      </c>
      <c r="G15" s="104">
        <f>SUMIF('Grixti G.'!$D$23:$D$39,B15,'Grixti G.'!$I$23:$I$39)</f>
        <v>0</v>
      </c>
      <c r="H15" s="104">
        <f>SUMIF('Hayman M.'!$D$23:$D$39,B15,'Hayman M.'!$I$23:$I$39)</f>
        <v>0</v>
      </c>
      <c r="I15" s="104">
        <f>SUMIF('Demicoli A.'!$D$23:$D$39,B15,'Demicoli A.'!$I$23:$I$39)</f>
        <v>0</v>
      </c>
      <c r="J15" s="104">
        <f>SUMIF('Mallia M.'!$D$23:$D$39,B15,'Mallia M.'!$I$23:$I$39)</f>
        <v>0</v>
      </c>
      <c r="K15" s="104">
        <f>SUMIF('Meli S.'!$D$23:$D$39,B15,'Meli S.'!$I$23:$I$39)</f>
        <v>0</v>
      </c>
      <c r="L15" s="104">
        <f>SUMIF('Micallef Trigona A.'!$D$23:$D$39,B15,'Micallef Trigona A.'!$I$23:$I$39)</f>
        <v>0</v>
      </c>
      <c r="M15" s="104">
        <f>SUMIF('Mizzi A.'!$D$23:$D$39,B15,'Mizzi A.'!$I$23:$I$39)</f>
        <v>0</v>
      </c>
      <c r="N15" s="104">
        <f>SUMIF('Clarke D.'!$D$23:$D$39,B15,'Clarke D.'!$I$23:$I$39)</f>
        <v>155</v>
      </c>
      <c r="O15" s="104">
        <f>SUMIF('Padovani Grima J.'!$D$23:$D$39,B15,'Padovani Grima J.'!$I$23:$I$39)</f>
        <v>0</v>
      </c>
      <c r="P15" s="104">
        <f>SUMIF('Grima E.'!$D$25:$D$41,B15,'Grima E.'!$I$25:$I$41)</f>
        <v>0</v>
      </c>
      <c r="Q15" s="104">
        <f>SUMIF('Scerri Herrera C.'!$D$23:$D$39,B15,'Scerri Herrera C.'!$I$23:$I$39)</f>
        <v>0</v>
      </c>
      <c r="R15" s="104">
        <f>SUMIF('Vella Antonio Giovanni'!$D$23:$D$39,B15,'Vella Antonio Giovanni'!$I$23:$I$39)</f>
        <v>0</v>
      </c>
      <c r="S15" s="125">
        <f t="shared" si="1"/>
        <v>155</v>
      </c>
      <c r="T15" s="106">
        <f t="shared" si="0"/>
        <v>0.15672396359959556</v>
      </c>
      <c r="U15" s="107">
        <f>SUM(S13:S15)</f>
        <v>155</v>
      </c>
      <c r="V15" s="108">
        <f>U15/$S$27</f>
        <v>0.15672396359959556</v>
      </c>
    </row>
    <row r="16" spans="2:22" ht="15.75" customHeight="1">
      <c r="B16" s="91" t="s">
        <v>9</v>
      </c>
      <c r="C16" s="92">
        <f>SUMIF('Apap Bologna J.'!$D$23:$D$39,B16,'Apap Bologna J.'!$I$23:$I$39)</f>
        <v>0</v>
      </c>
      <c r="D16" s="92">
        <f>SUMIF('Cassar J.'!$D$23:$D$39,B16,'Cassar J.'!$I$23:$I$39)</f>
        <v>0</v>
      </c>
      <c r="E16" s="92">
        <f>SUMIF('Quintano L.'!$D$23:$D$39,B16,'Quintano L.'!$I$23:$I$39)</f>
        <v>0</v>
      </c>
      <c r="F16" s="92">
        <f>SUMIF('Demicoli S.'!$D$23:$D$39,B16,'Demicoli S.'!$I$23:$I$39)</f>
        <v>0</v>
      </c>
      <c r="G16" s="92">
        <f>SUMIF('Grixti G.'!$D$23:$D$39,B16,'Grixti G.'!$I$23:$I$39)</f>
        <v>0</v>
      </c>
      <c r="H16" s="92">
        <f>SUMIF('Hayman M.'!$D$23:$D$39,B16,'Hayman M.'!$I$23:$I$39)</f>
        <v>0</v>
      </c>
      <c r="I16" s="92">
        <f>SUMIF('Demicoli A.'!$D$23:$D$39,B16,'Demicoli A.'!$I$23:$I$39)</f>
        <v>0</v>
      </c>
      <c r="J16" s="92">
        <f>SUMIF('Mallia M.'!$D$23:$D$39,B16,'Mallia M.'!$I$23:$I$39)</f>
        <v>0</v>
      </c>
      <c r="K16" s="92">
        <f>SUMIF('Meli S.'!$D$23:$D$39,B16,'Meli S.'!$I$23:$I$39)</f>
        <v>0</v>
      </c>
      <c r="L16" s="92">
        <f>SUMIF('Micallef Trigona A.'!$D$23:$D$39,B16,'Micallef Trigona A.'!$I$23:$I$39)</f>
        <v>0</v>
      </c>
      <c r="M16" s="92">
        <f>SUMIF('Mizzi A.'!$D$23:$D$39,B16,'Mizzi A.'!$I$23:$I$39)</f>
        <v>0</v>
      </c>
      <c r="N16" s="92">
        <f>SUMIF('Clarke D.'!$D$23:$D$39,B16,'Clarke D.'!$I$23:$I$39)</f>
        <v>0</v>
      </c>
      <c r="O16" s="92">
        <f>SUMIF('Padovani Grima J.'!$D$23:$D$39,B16,'Padovani Grima J.'!$I$23:$I$39)</f>
        <v>8</v>
      </c>
      <c r="P16" s="92">
        <f>SUMIF('Grima E.'!$D$25:$D$41,B16,'Grima E.'!$I$25:$I$41)</f>
        <v>0</v>
      </c>
      <c r="Q16" s="92">
        <f>SUMIF('Scerri Herrera C.'!$D$23:$D$39,B16,'Scerri Herrera C.'!$I$23:$I$39)</f>
        <v>0</v>
      </c>
      <c r="R16" s="92">
        <f>SUMIF('Vella Antonio Giovanni'!$D$23:$D$39,B16,'Vella Antonio Giovanni'!$I$23:$I$39)</f>
        <v>0</v>
      </c>
      <c r="S16" s="123">
        <f t="shared" si="1"/>
        <v>8</v>
      </c>
      <c r="T16" s="94">
        <f t="shared" si="0"/>
        <v>0.008088978766430738</v>
      </c>
      <c r="U16" s="95"/>
      <c r="V16" s="96"/>
    </row>
    <row r="17" spans="2:22" ht="15.75" customHeight="1">
      <c r="B17" s="97" t="s">
        <v>52</v>
      </c>
      <c r="C17" s="98">
        <f>SUMIF('Apap Bologna J.'!$D$23:$D$39,B17,'Apap Bologna J.'!$I$23:$I$39)</f>
        <v>0</v>
      </c>
      <c r="D17" s="98">
        <f>SUMIF('Cassar J.'!$D$23:$D$39,B17,'Cassar J.'!$I$23:$I$39)</f>
        <v>0</v>
      </c>
      <c r="E17" s="98">
        <f>SUMIF('Quintano L.'!$D$23:$D$39,B17,'Quintano L.'!$I$23:$I$39)</f>
        <v>0</v>
      </c>
      <c r="F17" s="98">
        <f>SUMIF('Demicoli S.'!$D$23:$D$39,B17,'Demicoli S.'!$I$23:$I$39)</f>
        <v>0</v>
      </c>
      <c r="G17" s="98">
        <f>SUMIF('Grixti G.'!$D$23:$D$39,B17,'Grixti G.'!$I$23:$I$39)</f>
        <v>0</v>
      </c>
      <c r="H17" s="98">
        <f>SUMIF('Hayman M.'!$D$23:$D$39,B17,'Hayman M.'!$I$23:$I$39)</f>
        <v>0</v>
      </c>
      <c r="I17" s="98">
        <f>SUMIF('Demicoli A.'!$D$23:$D$39,B17,'Demicoli A.'!$I$23:$I$39)</f>
        <v>24</v>
      </c>
      <c r="J17" s="98">
        <f>SUMIF('Mallia M.'!$D$23:$D$39,B17,'Mallia M.'!$I$23:$I$39)</f>
        <v>0</v>
      </c>
      <c r="K17" s="98">
        <f>SUMIF('Meli S.'!$D$23:$D$39,B17,'Meli S.'!$I$23:$I$39)</f>
        <v>0</v>
      </c>
      <c r="L17" s="98">
        <f>SUMIF('Micallef Trigona A.'!$D$23:$D$39,B17,'Micallef Trigona A.'!$I$23:$I$39)</f>
        <v>0</v>
      </c>
      <c r="M17" s="98">
        <f>SUMIF('Mizzi A.'!$D$23:$D$39,B17,'Mizzi A.'!$I$23:$I$39)</f>
        <v>0</v>
      </c>
      <c r="N17" s="98">
        <f>SUMIF('Clarke D.'!$D$23:$D$39,B17,'Clarke D.'!$I$23:$I$39)</f>
        <v>0</v>
      </c>
      <c r="O17" s="98">
        <f>SUMIF('Padovani Grima J.'!$D$23:$D$39,B17,'Padovani Grima J.'!$I$23:$I$39)</f>
        <v>0</v>
      </c>
      <c r="P17" s="98">
        <f>SUMIF('Grima E.'!$D$25:$D$41,B17,'Grima E.'!$I$25:$I$41)</f>
        <v>0</v>
      </c>
      <c r="Q17" s="98">
        <f>SUMIF('Scerri Herrera C.'!$D$23:$D$39,B17,'Scerri Herrera C.'!$I$23:$I$39)</f>
        <v>0</v>
      </c>
      <c r="R17" s="98">
        <f>SUMIF('Vella Antonio Giovanni'!$D$23:$D$39,B17,'Vella Antonio Giovanni'!$I$23:$I$39)</f>
        <v>0</v>
      </c>
      <c r="S17" s="124">
        <f t="shared" si="1"/>
        <v>24</v>
      </c>
      <c r="T17" s="100">
        <f t="shared" si="0"/>
        <v>0.024266936299292215</v>
      </c>
      <c r="U17" s="101"/>
      <c r="V17" s="102"/>
    </row>
    <row r="18" spans="2:22" ht="15.75" customHeight="1">
      <c r="B18" s="97" t="s">
        <v>53</v>
      </c>
      <c r="C18" s="98">
        <f>SUMIF('Apap Bologna J.'!$D$23:$D$39,B18,'Apap Bologna J.'!$I$23:$I$39)</f>
        <v>0</v>
      </c>
      <c r="D18" s="98">
        <f>SUMIF('Cassar J.'!$D$23:$D$39,B18,'Cassar J.'!$I$23:$I$39)</f>
        <v>0</v>
      </c>
      <c r="E18" s="98">
        <f>SUMIF('Quintano L.'!$D$23:$D$39,B18,'Quintano L.'!$I$23:$I$39)</f>
        <v>0</v>
      </c>
      <c r="F18" s="98">
        <f>SUMIF('Demicoli S.'!$D$23:$D$39,B18,'Demicoli S.'!$I$23:$I$39)</f>
        <v>0</v>
      </c>
      <c r="G18" s="98">
        <f>SUMIF('Grixti G.'!$D$23:$D$39,B18,'Grixti G.'!$I$23:$I$39)</f>
        <v>0</v>
      </c>
      <c r="H18" s="98">
        <f>SUMIF('Hayman M.'!$D$23:$D$39,B18,'Hayman M.'!$I$23:$I$39)</f>
        <v>0</v>
      </c>
      <c r="I18" s="98">
        <f>SUMIF('Demicoli A.'!$D$23:$D$39,B18,'Demicoli A.'!$I$23:$I$39)</f>
        <v>16</v>
      </c>
      <c r="J18" s="98">
        <f>SUMIF('Mallia M.'!$D$23:$D$39,B18,'Mallia M.'!$I$23:$I$39)</f>
        <v>0</v>
      </c>
      <c r="K18" s="98">
        <f>SUMIF('Meli S.'!$D$23:$D$39,B18,'Meli S.'!$I$23:$I$39)</f>
        <v>0</v>
      </c>
      <c r="L18" s="98">
        <f>SUMIF('Micallef Trigona A.'!$D$23:$D$39,B18,'Micallef Trigona A.'!$I$23:$I$39)</f>
        <v>0</v>
      </c>
      <c r="M18" s="98">
        <f>SUMIF('Mizzi A.'!$D$23:$D$39,B18,'Mizzi A.'!$I$23:$I$39)</f>
        <v>0</v>
      </c>
      <c r="N18" s="98">
        <f>SUMIF('Clarke D.'!$D$23:$D$39,B18,'Clarke D.'!$I$23:$I$39)</f>
        <v>0</v>
      </c>
      <c r="O18" s="98">
        <f>SUMIF('Padovani Grima J.'!$D$23:$D$39,B18,'Padovani Grima J.'!$I$23:$I$39)</f>
        <v>0</v>
      </c>
      <c r="P18" s="98">
        <f>SUMIF('Grima E.'!$D$25:$D$41,B18,'Grima E.'!$I$25:$I$41)</f>
        <v>0</v>
      </c>
      <c r="Q18" s="98">
        <f>SUMIF('Scerri Herrera C.'!$D$23:$D$39,B18,'Scerri Herrera C.'!$I$23:$I$39)</f>
        <v>0</v>
      </c>
      <c r="R18" s="98">
        <f>SUMIF('Vella Antonio Giovanni'!$D$23:$D$39,B18,'Vella Antonio Giovanni'!$I$23:$I$39)</f>
        <v>0</v>
      </c>
      <c r="S18" s="124">
        <f t="shared" si="1"/>
        <v>16</v>
      </c>
      <c r="T18" s="100">
        <f t="shared" si="0"/>
        <v>0.016177957532861477</v>
      </c>
      <c r="U18" s="101"/>
      <c r="V18" s="102"/>
    </row>
    <row r="19" spans="2:22" ht="15.75" customHeight="1">
      <c r="B19" s="97" t="s">
        <v>54</v>
      </c>
      <c r="C19" s="98">
        <f>SUMIF('Apap Bologna J.'!$D$23:$D$39,B19,'Apap Bologna J.'!$I$23:$I$39)</f>
        <v>0</v>
      </c>
      <c r="D19" s="98">
        <f>SUMIF('Cassar J.'!$D$23:$D$39,B19,'Cassar J.'!$I$23:$I$39)</f>
        <v>0</v>
      </c>
      <c r="E19" s="98">
        <f>SUMIF('Quintano L.'!$D$23:$D$39,B19,'Quintano L.'!$I$23:$I$39)</f>
        <v>0</v>
      </c>
      <c r="F19" s="98">
        <f>SUMIF('Demicoli S.'!$D$23:$D$39,B19,'Demicoli S.'!$I$23:$I$39)</f>
        <v>0</v>
      </c>
      <c r="G19" s="98">
        <f>SUMIF('Grixti G.'!$D$23:$D$39,B19,'Grixti G.'!$I$23:$I$39)</f>
        <v>0</v>
      </c>
      <c r="H19" s="98">
        <f>SUMIF('Hayman M.'!$D$23:$D$39,B19,'Hayman M.'!$I$23:$I$39)</f>
        <v>0</v>
      </c>
      <c r="I19" s="98">
        <f>SUMIF('Demicoli A.'!$D$23:$D$39,B19,'Demicoli A.'!$I$23:$I$39)</f>
        <v>0</v>
      </c>
      <c r="J19" s="98">
        <f>SUMIF('Mallia M.'!$D$23:$D$39,B19,'Mallia M.'!$I$23:$I$39)</f>
        <v>0</v>
      </c>
      <c r="K19" s="98">
        <f>SUMIF('Meli S.'!$D$23:$D$39,B19,'Meli S.'!$I$23:$I$39)</f>
        <v>0</v>
      </c>
      <c r="L19" s="98">
        <f>SUMIF('Micallef Trigona A.'!$D$23:$D$39,B19,'Micallef Trigona A.'!$I$23:$I$39)</f>
        <v>0</v>
      </c>
      <c r="M19" s="98">
        <f>SUMIF('Mizzi A.'!$D$23:$D$39,B19,'Mizzi A.'!$I$23:$I$39)</f>
        <v>0</v>
      </c>
      <c r="N19" s="98">
        <f>SUMIF('Clarke D.'!$D$23:$D$39,B19,'Clarke D.'!$I$23:$I$39)</f>
        <v>0</v>
      </c>
      <c r="O19" s="98">
        <f>SUMIF('Padovani Grima J.'!$D$23:$D$39,B19,'Padovani Grima J.'!$I$23:$I$39)</f>
        <v>0</v>
      </c>
      <c r="P19" s="98">
        <f>SUMIF('Grima E.'!$D$25:$D$41,B19,'Grima E.'!$I$25:$I$41)</f>
        <v>0</v>
      </c>
      <c r="Q19" s="98">
        <f>SUMIF('Scerri Herrera C.'!$D$23:$D$39,B19,'Scerri Herrera C.'!$I$23:$I$39)</f>
        <v>0</v>
      </c>
      <c r="R19" s="98">
        <f>SUMIF('Vella Antonio Giovanni'!$D$23:$D$39,B19,'Vella Antonio Giovanni'!$I$23:$I$39)</f>
        <v>40</v>
      </c>
      <c r="S19" s="124">
        <f t="shared" si="1"/>
        <v>40</v>
      </c>
      <c r="T19" s="100">
        <f t="shared" si="0"/>
        <v>0.04044489383215369</v>
      </c>
      <c r="U19" s="101"/>
      <c r="V19" s="102"/>
    </row>
    <row r="20" spans="2:22" ht="15.75" customHeight="1">
      <c r="B20" s="103" t="s">
        <v>55</v>
      </c>
      <c r="C20" s="104">
        <f>SUMIF('Apap Bologna J.'!$D$23:$D$39,B20,'Apap Bologna J.'!$I$23:$I$39)</f>
        <v>0</v>
      </c>
      <c r="D20" s="104">
        <f>SUMIF('Cassar J.'!$D$23:$D$39,B20,'Cassar J.'!$I$23:$I$39)</f>
        <v>0</v>
      </c>
      <c r="E20" s="104">
        <f>SUMIF('Quintano L.'!$D$23:$D$39,B20,'Quintano L.'!$I$23:$I$39)</f>
        <v>0</v>
      </c>
      <c r="F20" s="104">
        <f>SUMIF('Demicoli S.'!$D$23:$D$39,B20,'Demicoli S.'!$I$23:$I$39)</f>
        <v>0</v>
      </c>
      <c r="G20" s="104">
        <f>SUMIF('Grixti G.'!$D$23:$D$39,B20,'Grixti G.'!$I$23:$I$39)</f>
        <v>0</v>
      </c>
      <c r="H20" s="104">
        <f>SUMIF('Hayman M.'!$D$23:$D$39,B20,'Hayman M.'!$I$23:$I$39)</f>
        <v>0</v>
      </c>
      <c r="I20" s="104">
        <f>SUMIF('Demicoli A.'!$D$23:$D$39,B20,'Demicoli A.'!$I$23:$I$39)</f>
        <v>0</v>
      </c>
      <c r="J20" s="104">
        <f>SUMIF('Mallia M.'!$D$23:$D$39,B20,'Mallia M.'!$I$23:$I$39)</f>
        <v>0</v>
      </c>
      <c r="K20" s="104">
        <f>SUMIF('Meli S.'!$D$23:$D$39,B20,'Meli S.'!$I$23:$I$39)</f>
        <v>0</v>
      </c>
      <c r="L20" s="104">
        <f>SUMIF('Micallef Trigona A.'!$D$23:$D$39,B20,'Micallef Trigona A.'!$I$23:$I$39)</f>
        <v>0</v>
      </c>
      <c r="M20" s="104">
        <f>SUMIF('Mizzi A.'!$D$23:$D$39,B20,'Mizzi A.'!$I$23:$I$39)</f>
        <v>0</v>
      </c>
      <c r="N20" s="104">
        <f>SUMIF('Clarke D.'!$D$23:$D$39,B20,'Clarke D.'!$I$23:$I$39)</f>
        <v>0</v>
      </c>
      <c r="O20" s="104">
        <f>SUMIF('Padovani Grima J.'!$D$23:$D$39,B20,'Padovani Grima J.'!$I$23:$I$39)</f>
        <v>0</v>
      </c>
      <c r="P20" s="104">
        <f>SUMIF('Grima E.'!$D$25:$D$41,B20,'Grima E.'!$I$25:$I$41)</f>
        <v>0</v>
      </c>
      <c r="Q20" s="104">
        <f>SUMIF('Scerri Herrera C.'!$D$23:$D$39,B20,'Scerri Herrera C.'!$I$23:$I$39)</f>
        <v>0</v>
      </c>
      <c r="R20" s="104">
        <f>SUMIF('Vella Antonio Giovanni'!$D$23:$D$39,B20,'Vella Antonio Giovanni'!$I$23:$I$39)</f>
        <v>0</v>
      </c>
      <c r="S20" s="125">
        <f t="shared" si="1"/>
        <v>0</v>
      </c>
      <c r="T20" s="106">
        <f t="shared" si="0"/>
        <v>0</v>
      </c>
      <c r="U20" s="107">
        <f>SUM(S16:S20)</f>
        <v>88</v>
      </c>
      <c r="V20" s="108">
        <f>U20/$S$27</f>
        <v>0.08897876643073811</v>
      </c>
    </row>
    <row r="21" spans="2:22" ht="15.75" customHeight="1">
      <c r="B21" s="91" t="s">
        <v>56</v>
      </c>
      <c r="C21" s="92">
        <f>SUMIF('Apap Bologna J.'!$D$23:$D$39,B21,'Apap Bologna J.'!$I$23:$I$39)</f>
        <v>0</v>
      </c>
      <c r="D21" s="92">
        <f>SUMIF('Cassar J.'!$D$23:$D$39,B21,'Cassar J.'!$I$23:$I$39)</f>
        <v>0</v>
      </c>
      <c r="E21" s="92">
        <f>SUMIF('Quintano L.'!$D$23:$D$39,B21,'Quintano L.'!$I$23:$I$39)</f>
        <v>0</v>
      </c>
      <c r="F21" s="92">
        <f>SUMIF('Demicoli S.'!$D$23:$D$39,B21,'Demicoli S.'!$I$23:$I$39)</f>
        <v>101</v>
      </c>
      <c r="G21" s="92">
        <f>SUMIF('Grixti G.'!$D$23:$D$39,B21,'Grixti G.'!$I$23:$I$39)</f>
        <v>0</v>
      </c>
      <c r="H21" s="92">
        <f>SUMIF('Hayman M.'!$D$23:$D$39,B21,'Hayman M.'!$I$23:$I$39)</f>
        <v>0</v>
      </c>
      <c r="I21" s="92">
        <f>SUMIF('Demicoli A.'!$D$23:$D$39,B21,'Demicoli A.'!$I$23:$I$39)</f>
        <v>0</v>
      </c>
      <c r="J21" s="92">
        <f>SUMIF('Mallia M.'!$D$23:$D$39,B21,'Mallia M.'!$I$23:$I$39)</f>
        <v>0</v>
      </c>
      <c r="K21" s="92">
        <f>SUMIF('Meli S.'!$D$23:$D$39,B21,'Meli S.'!$I$23:$I$39)</f>
        <v>0</v>
      </c>
      <c r="L21" s="92">
        <f>SUMIF('Micallef Trigona A.'!$D$23:$D$39,B21,'Micallef Trigona A.'!$I$23:$I$39)</f>
        <v>0</v>
      </c>
      <c r="M21" s="92">
        <f>SUMIF('Mizzi A.'!$D$23:$D$39,B21,'Mizzi A.'!$I$23:$I$39)</f>
        <v>0</v>
      </c>
      <c r="N21" s="92">
        <f>SUMIF('Clarke D.'!$D$23:$D$39,B21,'Clarke D.'!$I$23:$I$39)</f>
        <v>0</v>
      </c>
      <c r="O21" s="92">
        <f>SUMIF('Padovani Grima J.'!$D$23:$D$39,B21,'Padovani Grima J.'!$I$23:$I$39)</f>
        <v>0</v>
      </c>
      <c r="P21" s="92">
        <f>SUMIF('Grima E.'!$D$25:$D$41,B21,'Grima E.'!$I$25:$I$41)</f>
        <v>0</v>
      </c>
      <c r="Q21" s="92">
        <f>SUMIF('Scerri Herrera C.'!$D$23:$D$39,B21,'Scerri Herrera C.'!$I$23:$I$39)</f>
        <v>0</v>
      </c>
      <c r="R21" s="92">
        <f>SUMIF('Vella Antonio Giovanni'!$D$23:$D$39,B21,'Vella Antonio Giovanni'!$I$23:$I$39)</f>
        <v>0</v>
      </c>
      <c r="S21" s="123">
        <f t="shared" si="1"/>
        <v>101</v>
      </c>
      <c r="T21" s="94">
        <f t="shared" si="0"/>
        <v>0.10212335692618807</v>
      </c>
      <c r="U21" s="95"/>
      <c r="V21" s="96"/>
    </row>
    <row r="22" spans="2:22" ht="15.75" customHeight="1">
      <c r="B22" s="103" t="s">
        <v>57</v>
      </c>
      <c r="C22" s="104">
        <f>SUMIF('Apap Bologna J.'!$D$23:$D$39,B22,'Apap Bologna J.'!$I$23:$I$39)</f>
        <v>0</v>
      </c>
      <c r="D22" s="104">
        <f>SUMIF('Cassar J.'!$D$23:$D$39,B22,'Cassar J.'!$I$23:$I$39)</f>
        <v>0</v>
      </c>
      <c r="E22" s="104">
        <f>SUMIF('Quintano L.'!$D$23:$D$39,B22,'Quintano L.'!$I$23:$I$39)</f>
        <v>0</v>
      </c>
      <c r="F22" s="104">
        <f>SUMIF('Demicoli S.'!$D$23:$D$39,B22,'Demicoli S.'!$I$23:$I$39)</f>
        <v>0</v>
      </c>
      <c r="G22" s="104">
        <f>SUMIF('Grixti G.'!$D$23:$D$39,B22,'Grixti G.'!$I$23:$I$39)</f>
        <v>0</v>
      </c>
      <c r="H22" s="104">
        <f>SUMIF('Hayman M.'!$D$23:$D$39,B22,'Hayman M.'!$I$23:$I$39)</f>
        <v>0</v>
      </c>
      <c r="I22" s="104">
        <f>SUMIF('Demicoli A.'!$D$23:$D$39,B22,'Demicoli A.'!$I$23:$I$39)</f>
        <v>0</v>
      </c>
      <c r="J22" s="104">
        <f>SUMIF('Mallia M.'!$D$23:$D$39,B22,'Mallia M.'!$I$23:$I$39)</f>
        <v>0</v>
      </c>
      <c r="K22" s="104">
        <f>SUMIF('Meli S.'!$D$23:$D$39,B22,'Meli S.'!$I$23:$I$39)</f>
        <v>0</v>
      </c>
      <c r="L22" s="104">
        <f>SUMIF('Micallef Trigona A.'!$D$23:$D$39,B22,'Micallef Trigona A.'!$I$23:$I$39)</f>
        <v>0</v>
      </c>
      <c r="M22" s="104">
        <f>SUMIF('Mizzi A.'!$D$23:$D$39,B22,'Mizzi A.'!$I$23:$I$39)</f>
        <v>0</v>
      </c>
      <c r="N22" s="104">
        <f>SUMIF('Clarke D.'!$D$23:$D$39,B22,'Clarke D.'!$I$23:$I$39)</f>
        <v>0</v>
      </c>
      <c r="O22" s="104">
        <f>SUMIF('Padovani Grima J.'!$D$23:$D$39,B22,'Padovani Grima J.'!$I$23:$I$39)</f>
        <v>0</v>
      </c>
      <c r="P22" s="104">
        <f>SUMIF('Grima E.'!$D$25:$D$41,B22,'Grima E.'!$I$25:$I$41)</f>
        <v>0</v>
      </c>
      <c r="Q22" s="104">
        <f>SUMIF('Scerri Herrera C.'!$D$23:$D$39,B22,'Scerri Herrera C.'!$I$23:$I$39)</f>
        <v>0</v>
      </c>
      <c r="R22" s="104">
        <f>SUMIF('Vella Antonio Giovanni'!$D$23:$D$39,B22,'Vella Antonio Giovanni'!$I$23:$I$39)</f>
        <v>0</v>
      </c>
      <c r="S22" s="125">
        <f t="shared" si="1"/>
        <v>0</v>
      </c>
      <c r="T22" s="106">
        <f t="shared" si="0"/>
        <v>0</v>
      </c>
      <c r="U22" s="107">
        <f>SUM(S21:S22)</f>
        <v>101</v>
      </c>
      <c r="V22" s="108">
        <f>U22/$S$27</f>
        <v>0.10212335692618807</v>
      </c>
    </row>
    <row r="23" spans="2:22" ht="15.75" customHeight="1">
      <c r="B23" s="91" t="s">
        <v>23</v>
      </c>
      <c r="C23" s="104">
        <f>SUMIF('Apap Bologna J.'!$D$23:$D$39,B23,'Apap Bologna J.'!$I$23:$I$39)</f>
        <v>30</v>
      </c>
      <c r="D23" s="92">
        <f>SUMIF('Cassar J.'!$D$23:$D$39,B23,'Cassar J.'!$I$23:$I$39)</f>
        <v>0</v>
      </c>
      <c r="E23" s="92">
        <f>SUMIF('Quintano L.'!$D$23:$D$39,B23,'Quintano L.'!$I$23:$I$39)</f>
        <v>0</v>
      </c>
      <c r="F23" s="92">
        <f>SUMIF('Demicoli S.'!$D$23:$D$39,B23,'Demicoli S.'!$I$23:$I$39)</f>
        <v>83</v>
      </c>
      <c r="G23" s="92">
        <f>SUMIF('Grixti G.'!$D$23:$D$39,B23,'Grixti G.'!$I$23:$I$39)</f>
        <v>0</v>
      </c>
      <c r="H23" s="92">
        <f>SUMIF('Hayman M.'!$D$23:$D$39,B23,'Hayman M.'!$I$23:$I$39)</f>
        <v>0</v>
      </c>
      <c r="I23" s="92">
        <f>SUMIF('Demicoli A.'!$D$23:$D$39,B23,'Demicoli A.'!$I$23:$I$39)</f>
        <v>93</v>
      </c>
      <c r="J23" s="92">
        <f>SUMIF('Mallia M.'!$D$23:$D$39,B23,'Mallia M.'!$I$23:$I$39)</f>
        <v>0</v>
      </c>
      <c r="K23" s="92">
        <f>SUMIF('Meli S.'!$D$23:$D$39,B23,'Meli S.'!$I$23:$I$39)</f>
        <v>34</v>
      </c>
      <c r="L23" s="92">
        <f>SUMIF('Micallef Trigona A.'!$D$23:$D$39,B23,'Micallef Trigona A.'!$I$23:$I$39)</f>
        <v>24</v>
      </c>
      <c r="M23" s="92">
        <f>SUMIF('Mizzi A.'!$D$23:$D$39,B23,'Mizzi A.'!$I$23:$I$39)</f>
        <v>65</v>
      </c>
      <c r="N23" s="92">
        <f>SUMIF('Clarke D.'!$D$23:$D$39,B23,'Clarke D.'!$I$23:$I$39)</f>
        <v>0</v>
      </c>
      <c r="O23" s="92">
        <f>SUMIF('Padovani Grima J.'!$D$23:$D$39,B23,'Padovani Grima J.'!$I$23:$I$39)</f>
        <v>0</v>
      </c>
      <c r="P23" s="92">
        <f>SUMIF('Grima E.'!$D$25:$D$41,B23,'Grima E.'!$I$25:$I$41)</f>
        <v>0</v>
      </c>
      <c r="Q23" s="92">
        <f>SUMIF('Scerri Herrera C.'!$D$23:$D$39,B23,'Scerri Herrera C.'!$I$23:$I$39)</f>
        <v>2</v>
      </c>
      <c r="R23" s="92">
        <f>SUMIF('Vella Antonio Giovanni'!$D$23:$D$39,B23,'Vella Antonio Giovanni'!$I$23:$I$39)</f>
        <v>0</v>
      </c>
      <c r="S23" s="123">
        <f t="shared" si="1"/>
        <v>331</v>
      </c>
      <c r="T23" s="109">
        <f t="shared" si="0"/>
        <v>0.3346814964610718</v>
      </c>
      <c r="U23" s="110">
        <f>SUM(S23)</f>
        <v>331</v>
      </c>
      <c r="V23" s="111">
        <f>U23/$S$27</f>
        <v>0.3346814964610718</v>
      </c>
    </row>
    <row r="24" spans="2:22" ht="15.75" customHeight="1">
      <c r="B24" s="91" t="s">
        <v>129</v>
      </c>
      <c r="C24" s="104">
        <f>SUMIF('Apap Bologna J.'!$D$23:$D$39,B24,'Apap Bologna J.'!$I$23:$I$39)</f>
        <v>0</v>
      </c>
      <c r="D24" s="92">
        <f>SUMIF('Cassar J.'!$D$23:$D$39,B24,'Cassar J.'!$I$23:$I$39)</f>
        <v>0</v>
      </c>
      <c r="E24" s="92">
        <f>SUMIF('Quintano L.'!$D$23:$D$39,B24,'Quintano L.'!$I$23:$I$39)</f>
        <v>0</v>
      </c>
      <c r="F24" s="92">
        <f>SUMIF('Demicoli S.'!$D$23:$D$39,B24,'Demicoli S.'!$I$23:$I$39)</f>
        <v>0</v>
      </c>
      <c r="G24" s="92">
        <f>SUMIF('Grixti G.'!$D$23:$D$39,B24,'Grixti G.'!$I$23:$I$39)</f>
        <v>0</v>
      </c>
      <c r="H24" s="92">
        <f>SUMIF('Hayman M.'!$D$23:$D$39,B24,'Hayman M.'!$I$23:$I$39)</f>
        <v>0</v>
      </c>
      <c r="I24" s="92">
        <f>SUMIF('Demicoli A.'!$D$23:$D$39,B24,'Demicoli A.'!$I$23:$I$39)</f>
        <v>0</v>
      </c>
      <c r="J24" s="92">
        <f>SUMIF('Mallia M.'!$D$23:$D$39,B24,'Mallia M.'!$I$23:$I$39)</f>
        <v>0</v>
      </c>
      <c r="K24" s="92">
        <f>SUMIF('Meli S.'!$D$23:$D$39,B24,'Meli S.'!$I$23:$I$39)</f>
        <v>0</v>
      </c>
      <c r="L24" s="92">
        <f>SUMIF('Micallef Trigona A.'!$D$23:$D$39,B24,'Micallef Trigona A.'!$I$23:$I$39)</f>
        <v>0</v>
      </c>
      <c r="M24" s="92">
        <f>SUMIF('Mizzi A.'!$D$23:$D$39,B24,'Mizzi A.'!$I$23:$I$39)</f>
        <v>0</v>
      </c>
      <c r="N24" s="92">
        <f>SUMIF('Clarke D.'!$D$23:$D$39,B24,'Clarke D.'!$I$23:$I$39)</f>
        <v>6</v>
      </c>
      <c r="O24" s="92">
        <f>SUMIF('Padovani Grima J.'!$D$23:$D$39,B24,'Padovani Grima J.'!$I$23:$I$39)</f>
        <v>0</v>
      </c>
      <c r="P24" s="92">
        <f>SUMIF('Grima E.'!$D$25:$D$41,B24,'Grima E.'!$I$25:$I$41)</f>
        <v>0</v>
      </c>
      <c r="Q24" s="92">
        <f>SUMIF('Scerri Herrera C.'!$D$23:$D$39,B24,'Scerri Herrera C.'!$I$23:$I$39)</f>
        <v>0</v>
      </c>
      <c r="R24" s="92">
        <f>SUMIF('Vella Antonio Giovanni'!$D$23:$D$39,B24,'Vella Antonio Giovanni'!$I$23:$I$39)</f>
        <v>0</v>
      </c>
      <c r="S24" s="123">
        <f t="shared" si="1"/>
        <v>6</v>
      </c>
      <c r="T24" s="109">
        <f t="shared" si="0"/>
        <v>0.006066734074823054</v>
      </c>
      <c r="U24" s="110">
        <f>SUM(S24)</f>
        <v>6</v>
      </c>
      <c r="V24" s="111">
        <f>U24/$S$27</f>
        <v>0.006066734074823054</v>
      </c>
    </row>
    <row r="25" spans="2:22" ht="15.75" customHeight="1">
      <c r="B25" s="91" t="s">
        <v>130</v>
      </c>
      <c r="C25" s="104">
        <f>SUMIF('Apap Bologna J.'!$D$23:$D$39,B25,'Apap Bologna J.'!$I$23:$I$39)</f>
        <v>0</v>
      </c>
      <c r="D25" s="92">
        <f>SUMIF('Cassar J.'!$D$23:$D$39,B25,'Cassar J.'!$I$23:$I$39)</f>
        <v>0</v>
      </c>
      <c r="E25" s="92">
        <f>SUMIF('Quintano L.'!$D$23:$D$39,B25,'Quintano L.'!$I$23:$I$39)</f>
        <v>0</v>
      </c>
      <c r="F25" s="92">
        <f>SUMIF('Demicoli S.'!$D$23:$D$39,B25,'Demicoli S.'!$I$23:$I$39)</f>
        <v>0</v>
      </c>
      <c r="G25" s="92">
        <f>SUMIF('Grixti G.'!$D$23:$D$39,B25,'Grixti G.'!$I$23:$I$39)</f>
        <v>0</v>
      </c>
      <c r="H25" s="92">
        <f>SUMIF('Hayman M.'!$D$23:$D$39,B25,'Hayman M.'!$I$23:$I$39)</f>
        <v>0</v>
      </c>
      <c r="I25" s="92">
        <f>SUMIF('Demicoli A.'!$D$23:$D$39,B25,'Demicoli A.'!$I$23:$I$39)</f>
        <v>0</v>
      </c>
      <c r="J25" s="92">
        <f>SUMIF('Mallia M.'!$D$23:$D$39,B25,'Mallia M.'!$I$23:$I$39)</f>
        <v>0</v>
      </c>
      <c r="K25" s="92">
        <f>SUMIF('Meli S.'!$D$23:$D$39,B25,'Meli S.'!$I$23:$I$39)</f>
        <v>0</v>
      </c>
      <c r="L25" s="92">
        <f>SUMIF('Micallef Trigona A.'!$D$23:$D$39,B25,'Micallef Trigona A.'!$I$23:$I$39)</f>
        <v>0</v>
      </c>
      <c r="M25" s="92">
        <f>SUMIF('Mizzi A.'!$D$23:$D$39,B25,'Mizzi A.'!$I$23:$I$39)</f>
        <v>0</v>
      </c>
      <c r="N25" s="92">
        <f>SUMIF('Clarke D.'!$D$23:$D$39,B25,'Clarke D.'!$I$23:$I$39)</f>
        <v>0</v>
      </c>
      <c r="O25" s="92">
        <f>SUMIF('Padovani Grima J.'!$D$23:$D$39,B25,'Padovani Grima J.'!$I$23:$I$39)</f>
        <v>0</v>
      </c>
      <c r="P25" s="92">
        <f>SUMIF('Grima E.'!$D$25:$D$41,B25,'Grima E.'!$I$25:$I$41)</f>
        <v>0</v>
      </c>
      <c r="Q25" s="92">
        <f>SUMIF('Scerri Herrera C.'!$D$23:$D$39,B25,'Scerri Herrera C.'!$I$23:$I$39)</f>
        <v>0</v>
      </c>
      <c r="R25" s="92">
        <f>SUMIF('Vella Antonio Giovanni'!$D$23:$D$39,B25,'Vella Antonio Giovanni'!$I$23:$I$39)</f>
        <v>38</v>
      </c>
      <c r="S25" s="123">
        <f t="shared" si="1"/>
        <v>38</v>
      </c>
      <c r="T25" s="109">
        <f t="shared" si="0"/>
        <v>0.03842264914054601</v>
      </c>
      <c r="U25" s="110">
        <f>SUM(S25)</f>
        <v>38</v>
      </c>
      <c r="V25" s="111">
        <f>U25/$S$27</f>
        <v>0.03842264914054601</v>
      </c>
    </row>
    <row r="26" spans="2:22" ht="15.75" customHeight="1" thickBot="1">
      <c r="B26" s="91" t="s">
        <v>131</v>
      </c>
      <c r="C26" s="104">
        <f>SUMIF('Apap Bologna J.'!$D$23:$D$39,B26,'Apap Bologna J.'!$I$23:$I$39)</f>
        <v>0</v>
      </c>
      <c r="D26" s="92">
        <f>SUMIF('Cassar J.'!$D$23:$D$39,B26,'Cassar J.'!$I$23:$I$39)</f>
        <v>0</v>
      </c>
      <c r="E26" s="92">
        <f>SUMIF('Quintano L.'!$D$23:$D$39,B26,'Quintano L.'!$I$23:$I$39)</f>
        <v>0</v>
      </c>
      <c r="F26" s="92">
        <f>SUMIF('Demicoli S.'!$D$23:$D$39,B26,'Demicoli S.'!$I$23:$I$39)</f>
        <v>0</v>
      </c>
      <c r="G26" s="92">
        <f>SUMIF('Grixti G.'!$D$23:$D$39,B26,'Grixti G.'!$I$23:$I$39)</f>
        <v>0</v>
      </c>
      <c r="H26" s="92">
        <f>SUMIF('Hayman M.'!$D$23:$D$39,B26,'Hayman M.'!$I$23:$I$39)</f>
        <v>0</v>
      </c>
      <c r="I26" s="92">
        <f>SUMIF('Demicoli A.'!$D$23:$D$39,B26,'Demicoli A.'!$I$23:$I$39)</f>
        <v>0</v>
      </c>
      <c r="J26" s="92">
        <f>SUMIF('Mallia M.'!$D$23:$D$39,B26,'Mallia M.'!$I$23:$I$39)</f>
        <v>0</v>
      </c>
      <c r="K26" s="92">
        <f>SUMIF('Meli S.'!$D$23:$D$39,B26,'Meli S.'!$I$23:$I$39)</f>
        <v>0</v>
      </c>
      <c r="L26" s="92">
        <f>SUMIF('Micallef Trigona A.'!$D$23:$D$39,B26,'Micallef Trigona A.'!$I$23:$I$39)</f>
        <v>0</v>
      </c>
      <c r="M26" s="92">
        <f>SUMIF('Mizzi A.'!$D$23:$D$39,B26,'Mizzi A.'!$I$23:$I$39)</f>
        <v>0</v>
      </c>
      <c r="N26" s="92">
        <f>SUMIF('Clarke D.'!$D$23:$D$39,B26,'Clarke D.'!$I$23:$I$39)</f>
        <v>0</v>
      </c>
      <c r="O26" s="92">
        <f>SUMIF('Padovani Grima J.'!$D$23:$D$39,B26,'Padovani Grima J.'!$I$23:$I$39)</f>
        <v>0</v>
      </c>
      <c r="P26" s="92">
        <f>SUMIF('Grima E.'!$D$25:$D$41,B26,'Grima E.'!$I$25:$I$41)</f>
        <v>0</v>
      </c>
      <c r="Q26" s="92">
        <f>SUMIF('Scerri Herrera C.'!$D$23:$D$39,B26,'Scerri Herrera C.'!$I$23:$I$39)</f>
        <v>0</v>
      </c>
      <c r="R26" s="92">
        <f>SUMIF('Vella Antonio Giovanni'!$D$23:$D$39,B26,'Vella Antonio Giovanni'!$I$23:$I$39)</f>
        <v>40</v>
      </c>
      <c r="S26" s="123">
        <f t="shared" si="1"/>
        <v>40</v>
      </c>
      <c r="T26" s="109">
        <f t="shared" si="0"/>
        <v>0.04044489383215369</v>
      </c>
      <c r="U26" s="110">
        <f>SUM(S26)</f>
        <v>40</v>
      </c>
      <c r="V26" s="111">
        <f>U26/$S$27</f>
        <v>0.04044489383215369</v>
      </c>
    </row>
    <row r="27" spans="2:22" s="2" customFormat="1" ht="13.5" customHeight="1" thickBot="1">
      <c r="B27" s="112" t="s">
        <v>35</v>
      </c>
      <c r="C27" s="113">
        <f aca="true" t="shared" si="2" ref="C27:R27">SUM(C10:C26)</f>
        <v>32</v>
      </c>
      <c r="D27" s="113">
        <f t="shared" si="2"/>
        <v>0</v>
      </c>
      <c r="E27" s="113">
        <f t="shared" si="2"/>
        <v>51</v>
      </c>
      <c r="F27" s="113">
        <f t="shared" si="2"/>
        <v>194</v>
      </c>
      <c r="G27" s="113">
        <f t="shared" si="2"/>
        <v>6</v>
      </c>
      <c r="H27" s="113">
        <f t="shared" si="2"/>
        <v>20</v>
      </c>
      <c r="I27" s="113">
        <f t="shared" si="2"/>
        <v>146</v>
      </c>
      <c r="J27" s="113">
        <f t="shared" si="2"/>
        <v>12</v>
      </c>
      <c r="K27" s="113">
        <f t="shared" si="2"/>
        <v>37</v>
      </c>
      <c r="L27" s="113">
        <f t="shared" si="2"/>
        <v>40</v>
      </c>
      <c r="M27" s="113">
        <f t="shared" si="2"/>
        <v>75</v>
      </c>
      <c r="N27" s="113">
        <f t="shared" si="2"/>
        <v>187</v>
      </c>
      <c r="O27" s="113">
        <f t="shared" si="2"/>
        <v>26</v>
      </c>
      <c r="P27" s="113">
        <f t="shared" si="2"/>
        <v>12</v>
      </c>
      <c r="Q27" s="113">
        <f t="shared" si="2"/>
        <v>16</v>
      </c>
      <c r="R27" s="113">
        <f t="shared" si="2"/>
        <v>135</v>
      </c>
      <c r="S27" s="121">
        <f t="shared" si="1"/>
        <v>989</v>
      </c>
      <c r="T27" s="10"/>
      <c r="U27" s="9"/>
      <c r="V27" s="11"/>
    </row>
    <row r="28" spans="3:22" ht="13.5" customHeight="1">
      <c r="C28" s="115">
        <f>C27/S27</f>
        <v>0.032355915065722954</v>
      </c>
      <c r="D28" s="116">
        <f>D27/S27</f>
        <v>0</v>
      </c>
      <c r="E28" s="116">
        <f>E27/S27</f>
        <v>0.05156723963599596</v>
      </c>
      <c r="F28" s="116">
        <f>F27/S27</f>
        <v>0.1961577350859454</v>
      </c>
      <c r="G28" s="116">
        <f>G27/S27</f>
        <v>0.006066734074823054</v>
      </c>
      <c r="H28" s="116">
        <f>H27/S27</f>
        <v>0.020222446916076844</v>
      </c>
      <c r="I28" s="116">
        <f>I27/S27</f>
        <v>0.14762386248736098</v>
      </c>
      <c r="J28" s="116">
        <f>J27/S27</f>
        <v>0.012133468149646108</v>
      </c>
      <c r="K28" s="116">
        <f>K27/S27</f>
        <v>0.03741152679474216</v>
      </c>
      <c r="L28" s="116">
        <f>L27/S27</f>
        <v>0.04044489383215369</v>
      </c>
      <c r="M28" s="116">
        <f>M27/S27</f>
        <v>0.07583417593528817</v>
      </c>
      <c r="N28" s="116">
        <f>N27/S27</f>
        <v>0.1890798786653185</v>
      </c>
      <c r="O28" s="116">
        <f>O27/S27</f>
        <v>0.0262891809908999</v>
      </c>
      <c r="P28" s="116">
        <f>P27/S27</f>
        <v>0.012133468149646108</v>
      </c>
      <c r="Q28" s="117">
        <f>Q27/S27</f>
        <v>0.016177957532861477</v>
      </c>
      <c r="R28" s="117">
        <f>R27/S27</f>
        <v>0.1365015166835187</v>
      </c>
      <c r="S28" s="122"/>
      <c r="T28" s="8"/>
      <c r="U28" s="8"/>
      <c r="V28" s="8"/>
    </row>
  </sheetData>
  <sheetProtection/>
  <mergeCells count="4">
    <mergeCell ref="A3:V3"/>
    <mergeCell ref="A4:V4"/>
    <mergeCell ref="A5:V5"/>
    <mergeCell ref="A6:V6"/>
  </mergeCells>
  <printOptions/>
  <pageMargins left="0.75" right="0.49" top="0.51" bottom="0.71" header="0.5" footer="0.5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0">
      <selection activeCell="R50" sqref="R50"/>
    </sheetView>
  </sheetViews>
  <sheetFormatPr defaultColWidth="9.140625" defaultRowHeight="12.75"/>
  <cols>
    <col min="1" max="1" width="0.992187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5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2" t="s">
        <v>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ht="6" customHeight="1"/>
    <row r="4" spans="2:22" ht="15.75" customHeight="1">
      <c r="B4" s="133" t="s">
        <v>68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2:22" ht="12" customHeight="1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ht="4.5" customHeight="1"/>
    <row r="7" spans="2:22" ht="12" customHeight="1" hidden="1"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DICEMBRU,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6" t="s">
        <v>149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</row>
    <row r="12" ht="6.75" customHeight="1" hidden="1"/>
    <row r="13" spans="2:22" ht="10.5" customHeight="1">
      <c r="B13" s="138" t="s">
        <v>132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'[1]Padovani Grima J.'!$Q$23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'[1]Padovani Grima J.'!$Q$24</f>
        <v>365</v>
      </c>
      <c r="H24" s="5"/>
      <c r="I24" s="40">
        <v>10</v>
      </c>
      <c r="J24" s="5"/>
      <c r="K24" s="40">
        <v>6</v>
      </c>
      <c r="L24" s="5"/>
      <c r="M24" s="40"/>
      <c r="N24" s="5"/>
      <c r="O24" s="40"/>
      <c r="P24" s="5"/>
      <c r="Q24" s="44">
        <f t="shared" si="0"/>
        <v>369</v>
      </c>
      <c r="R24" s="5"/>
      <c r="S24" s="40"/>
      <c r="T24" s="5"/>
      <c r="U24" s="44">
        <f aca="true" t="shared" si="1" ref="U24:U39">IF(ISNUMBER(Q24),Q24,0)-IF(ISNUMBER(S24),S24,0)</f>
        <v>369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'[1]Padovani Grima J.'!$Q$25</f>
        <v>50</v>
      </c>
      <c r="H25" s="5"/>
      <c r="I25" s="40">
        <v>8</v>
      </c>
      <c r="J25" s="5"/>
      <c r="K25" s="40">
        <v>1</v>
      </c>
      <c r="L25" s="5"/>
      <c r="M25" s="40"/>
      <c r="N25" s="5"/>
      <c r="O25" s="40"/>
      <c r="P25" s="5"/>
      <c r="Q25" s="44">
        <f t="shared" si="0"/>
        <v>57</v>
      </c>
      <c r="R25" s="5"/>
      <c r="S25" s="40"/>
      <c r="T25" s="5"/>
      <c r="U25" s="44">
        <f t="shared" si="1"/>
        <v>57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'[1]Padovani Grima J.'!$Q$26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'[1]Padovani Grima J.'!$Q$27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'[1]Padovani Grima J.'!$Q$28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'[1]Padovani Grima J.'!$Q$29</f>
        <v>241</v>
      </c>
      <c r="H29" s="5"/>
      <c r="I29" s="40">
        <v>8</v>
      </c>
      <c r="J29" s="5"/>
      <c r="K29" s="40">
        <v>11</v>
      </c>
      <c r="L29" s="5"/>
      <c r="M29" s="40"/>
      <c r="N29" s="5"/>
      <c r="O29" s="40"/>
      <c r="P29" s="5"/>
      <c r="Q29" s="44">
        <f t="shared" si="0"/>
        <v>238</v>
      </c>
      <c r="R29" s="5"/>
      <c r="S29" s="40"/>
      <c r="T29" s="5"/>
      <c r="U29" s="44">
        <f t="shared" si="1"/>
        <v>238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'[1]Padovani Grima J.'!$Q$30</f>
        <v>17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17</v>
      </c>
      <c r="R30" s="5"/>
      <c r="S30" s="40"/>
      <c r="T30" s="5"/>
      <c r="U30" s="44">
        <f t="shared" si="1"/>
        <v>17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'[1]Padovani Grima J.'!$Q$31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'[1]Padovani Grima J.'!$Q$32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'[1]Padovani Grima J.'!$Q$33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'[1]Padovani Grima J.'!$Q$34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'[1]Padovani Grima J.'!$Q$35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'[1]Padovani Grima J.'!$Q$36</f>
        <v>64</v>
      </c>
      <c r="H36" s="5"/>
      <c r="I36" s="40"/>
      <c r="J36" s="5"/>
      <c r="K36" s="40">
        <v>9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55</v>
      </c>
      <c r="R36" s="5"/>
      <c r="S36" s="40"/>
      <c r="T36" s="5"/>
      <c r="U36" s="44">
        <f>IF(ISNUMBER(Q36),Q36,0)-IF(ISNUMBER(S36),S36,0)</f>
        <v>55</v>
      </c>
      <c r="V36" s="27"/>
    </row>
    <row r="37" spans="2:22" ht="15.75" customHeight="1">
      <c r="B37" s="25"/>
      <c r="C37" s="26">
        <v>15</v>
      </c>
      <c r="D37" s="26" t="s">
        <v>129</v>
      </c>
      <c r="E37" s="26"/>
      <c r="F37" s="5"/>
      <c r="G37" s="39">
        <f>'[1]Padovani Grima J.'!$Q$37</f>
        <v>0</v>
      </c>
      <c r="H37" s="5"/>
      <c r="I37" s="40">
        <v>0</v>
      </c>
      <c r="J37" s="5"/>
      <c r="K37" s="40">
        <v>0</v>
      </c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130</v>
      </c>
      <c r="E38" s="26"/>
      <c r="F38" s="5"/>
      <c r="G38" s="39">
        <f>'[1]Padovani Grima J.'!$Q$38</f>
        <v>0</v>
      </c>
      <c r="H38" s="5"/>
      <c r="I38" s="40">
        <v>0</v>
      </c>
      <c r="J38" s="5"/>
      <c r="K38" s="40">
        <v>0</v>
      </c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131</v>
      </c>
      <c r="E39" s="26"/>
      <c r="F39" s="5"/>
      <c r="G39" s="39">
        <f>'[1]Padovani Grima J.'!$Q$39</f>
        <v>0</v>
      </c>
      <c r="H39" s="5"/>
      <c r="I39" s="40">
        <v>0</v>
      </c>
      <c r="J39" s="5"/>
      <c r="K39" s="40">
        <v>0</v>
      </c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737</v>
      </c>
      <c r="H41" s="44"/>
      <c r="I41" s="45">
        <f>SUM(I23:I39)</f>
        <v>26</v>
      </c>
      <c r="J41" s="44"/>
      <c r="K41" s="45">
        <f>SUM(K23:K39)</f>
        <v>27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736</v>
      </c>
      <c r="R41" s="44"/>
      <c r="S41" s="45">
        <f>SUM(S23:S39)</f>
        <v>0</v>
      </c>
      <c r="T41" s="44"/>
      <c r="U41" s="45">
        <f>SUM(U23:U39)</f>
        <v>736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5" t="s">
        <v>17</v>
      </c>
      <c r="D49" s="135"/>
      <c r="E49" s="135"/>
      <c r="K49" s="5"/>
      <c r="L49" s="29" t="s">
        <v>58</v>
      </c>
      <c r="O49" s="30"/>
      <c r="R49" s="43" t="s">
        <v>163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3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V55"/>
  <sheetViews>
    <sheetView showGridLines="0" showZeros="0" zoomScalePageLayoutView="0" workbookViewId="0" topLeftCell="A21">
      <selection activeCell="R52" sqref="R52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2" t="s">
        <v>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ht="6" customHeight="1"/>
    <row r="4" spans="2:22" ht="15.75" customHeight="1">
      <c r="B4" s="133" t="s">
        <v>140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2:22" ht="12" customHeight="1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spans="2:22" ht="12" customHeight="1"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</row>
    <row r="7" spans="2:22" ht="12" customHeight="1"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</row>
    <row r="8" ht="4.5" customHeight="1"/>
    <row r="9" spans="2:22" ht="12" customHeight="1" hidden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</row>
    <row r="10" ht="12.75" hidden="1"/>
    <row r="11" spans="2:17" ht="15.75">
      <c r="B11" s="13" t="s">
        <v>72</v>
      </c>
      <c r="C11" s="13"/>
      <c r="D11" s="13"/>
      <c r="E11" s="13"/>
      <c r="G11" s="5"/>
      <c r="H11" s="14" t="str">
        <f>Kriminal!H6</f>
        <v>DICEMBRU, 2008</v>
      </c>
      <c r="I11" s="5"/>
      <c r="L11" s="5"/>
      <c r="M11" s="5"/>
      <c r="P11" s="5"/>
      <c r="Q11" s="5"/>
    </row>
    <row r="12" ht="3.75" customHeight="1"/>
    <row r="13" spans="2:22" ht="106.5" customHeight="1">
      <c r="B13" s="136" t="s">
        <v>149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ht="6.75" customHeight="1" hidden="1"/>
    <row r="15" spans="2:22" ht="10.5" customHeight="1">
      <c r="B15" s="138" t="s">
        <v>41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</row>
    <row r="16" spans="15:21" ht="41.25" customHeight="1">
      <c r="O16" s="15"/>
      <c r="P16" s="15"/>
      <c r="Q16" s="15"/>
      <c r="R16" s="15"/>
      <c r="S16" s="15"/>
      <c r="T16" s="15"/>
      <c r="U16" s="15"/>
    </row>
    <row r="17" ht="12.75" customHeight="1">
      <c r="R17" s="16" t="s">
        <v>150</v>
      </c>
    </row>
    <row r="18" ht="11.25" customHeight="1">
      <c r="R18" s="16"/>
    </row>
    <row r="19" ht="10.5" customHeight="1"/>
    <row r="20" spans="2:22" ht="12.75" customHeight="1">
      <c r="B20" s="17"/>
      <c r="C20" s="18"/>
      <c r="D20" s="18"/>
      <c r="E20" s="18"/>
      <c r="F20" s="18"/>
      <c r="G20" s="19" t="s">
        <v>5</v>
      </c>
      <c r="H20" s="19"/>
      <c r="I20" s="19" t="s">
        <v>2</v>
      </c>
      <c r="J20" s="19"/>
      <c r="K20" s="19" t="s">
        <v>42</v>
      </c>
      <c r="L20" s="19"/>
      <c r="M20" s="19"/>
      <c r="N20" s="19" t="s">
        <v>4</v>
      </c>
      <c r="O20" s="19"/>
      <c r="P20" s="19"/>
      <c r="Q20" s="19" t="s">
        <v>1</v>
      </c>
      <c r="R20" s="19"/>
      <c r="S20" s="19" t="s">
        <v>46</v>
      </c>
      <c r="T20" s="19"/>
      <c r="U20" s="19" t="s">
        <v>21</v>
      </c>
      <c r="V20" s="20"/>
    </row>
    <row r="21" spans="2:22" ht="13.5" customHeight="1" thickBot="1">
      <c r="B21" s="21"/>
      <c r="C21" s="22"/>
      <c r="D21" s="22"/>
      <c r="E21" s="22"/>
      <c r="F21" s="22"/>
      <c r="G21" s="23"/>
      <c r="H21" s="23"/>
      <c r="I21" s="23"/>
      <c r="J21" s="23"/>
      <c r="K21" s="23" t="s">
        <v>43</v>
      </c>
      <c r="L21" s="23"/>
      <c r="M21" s="42" t="s">
        <v>44</v>
      </c>
      <c r="N21" s="23"/>
      <c r="O21" s="42" t="s">
        <v>45</v>
      </c>
      <c r="P21" s="23"/>
      <c r="Q21" s="23"/>
      <c r="R21" s="23"/>
      <c r="S21" s="23" t="s">
        <v>47</v>
      </c>
      <c r="T21" s="23"/>
      <c r="U21" s="23"/>
      <c r="V21" s="24"/>
    </row>
    <row r="22" ht="3.75" customHeight="1"/>
    <row r="23" ht="3.75" customHeight="1"/>
    <row r="24" spans="2:22" ht="12.7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0"/>
    </row>
    <row r="25" spans="2:22" ht="15.75" customHeight="1">
      <c r="B25" s="25"/>
      <c r="C25" s="26">
        <v>1</v>
      </c>
      <c r="D25" s="26" t="s">
        <v>49</v>
      </c>
      <c r="E25" s="26"/>
      <c r="F25" s="5"/>
      <c r="G25" s="39">
        <f>'[1]Grima E.'!$Q$23</f>
        <v>15</v>
      </c>
      <c r="H25" s="5"/>
      <c r="I25" s="39">
        <v>3</v>
      </c>
      <c r="J25" s="5"/>
      <c r="K25" s="39">
        <v>2</v>
      </c>
      <c r="L25" s="5"/>
      <c r="M25" s="39"/>
      <c r="N25" s="5"/>
      <c r="O25" s="39"/>
      <c r="P25" s="5"/>
      <c r="Q25" s="44">
        <f aca="true" t="shared" si="0" ref="Q25:Q41">IF(ISNUMBER(G25),G25,0)+IF(ISNUMBER(I25),I25,0)-IF(ISNUMBER(K25),K25,0)+IF(ISNUMBER(M25),M25,0)-IF(ISNUMBER(O25),O25,0)</f>
        <v>16</v>
      </c>
      <c r="R25" s="5"/>
      <c r="S25" s="39">
        <v>2</v>
      </c>
      <c r="T25" s="5"/>
      <c r="U25" s="44">
        <f>IF(ISNUMBER(Q25),Q25,0)-IF(ISNUMBER(S25),S25,0)</f>
        <v>14</v>
      </c>
      <c r="V25" s="27"/>
    </row>
    <row r="26" spans="2:22" ht="15.75" customHeight="1">
      <c r="B26" s="25"/>
      <c r="C26" s="26">
        <v>2</v>
      </c>
      <c r="D26" s="26" t="s">
        <v>50</v>
      </c>
      <c r="E26" s="26"/>
      <c r="F26" s="5"/>
      <c r="G26" s="39">
        <f>'[1]Grima E.'!$Q$24</f>
        <v>140</v>
      </c>
      <c r="H26" s="5"/>
      <c r="I26" s="40">
        <v>3</v>
      </c>
      <c r="J26" s="5"/>
      <c r="K26" s="40">
        <v>3</v>
      </c>
      <c r="L26" s="5"/>
      <c r="M26" s="40"/>
      <c r="N26" s="5"/>
      <c r="O26" s="40"/>
      <c r="P26" s="5"/>
      <c r="Q26" s="44">
        <f t="shared" si="0"/>
        <v>140</v>
      </c>
      <c r="R26" s="5"/>
      <c r="S26" s="40">
        <v>18</v>
      </c>
      <c r="T26" s="5"/>
      <c r="U26" s="44">
        <f aca="true" t="shared" si="1" ref="U26:U41">IF(ISNUMBER(Q26),Q26,0)-IF(ISNUMBER(S26),S26,0)</f>
        <v>122</v>
      </c>
      <c r="V26" s="27"/>
    </row>
    <row r="27" spans="2:22" ht="15.75" customHeight="1">
      <c r="B27" s="25"/>
      <c r="C27" s="26">
        <v>3</v>
      </c>
      <c r="D27" s="26" t="s">
        <v>22</v>
      </c>
      <c r="E27" s="26"/>
      <c r="F27" s="5"/>
      <c r="G27" s="39">
        <f>'[1]Grima E.'!$Q$25</f>
        <v>61</v>
      </c>
      <c r="H27" s="5"/>
      <c r="I27" s="40">
        <v>6</v>
      </c>
      <c r="J27" s="5"/>
      <c r="K27" s="40">
        <v>8</v>
      </c>
      <c r="L27" s="5"/>
      <c r="M27" s="40"/>
      <c r="N27" s="5"/>
      <c r="O27" s="40"/>
      <c r="P27" s="5"/>
      <c r="Q27" s="44">
        <f t="shared" si="0"/>
        <v>59</v>
      </c>
      <c r="R27" s="5"/>
      <c r="S27" s="40"/>
      <c r="T27" s="5"/>
      <c r="U27" s="44">
        <f t="shared" si="1"/>
        <v>59</v>
      </c>
      <c r="V27" s="27"/>
    </row>
    <row r="28" spans="2:22" ht="15.75" customHeight="1">
      <c r="B28" s="25"/>
      <c r="C28" s="26">
        <v>4</v>
      </c>
      <c r="D28" s="26" t="s">
        <v>8</v>
      </c>
      <c r="E28" s="26"/>
      <c r="F28" s="5"/>
      <c r="G28" s="39">
        <f>'[1]Grima E.'!$Q$26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5</v>
      </c>
      <c r="D29" s="26" t="s">
        <v>151</v>
      </c>
      <c r="E29" s="26"/>
      <c r="F29" s="5"/>
      <c r="G29" s="39">
        <f>'[1]Grima E.'!$Q$27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6</v>
      </c>
      <c r="D30" s="26" t="s">
        <v>51</v>
      </c>
      <c r="E30" s="26"/>
      <c r="F30" s="5"/>
      <c r="G30" s="39">
        <f>'[1]Grima E.'!$Q$28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7</v>
      </c>
      <c r="D31" s="26" t="s">
        <v>9</v>
      </c>
      <c r="E31" s="26"/>
      <c r="F31" s="5"/>
      <c r="G31" s="39">
        <f>'[1]Grima E.'!$Q$29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8</v>
      </c>
      <c r="D32" s="26" t="s">
        <v>52</v>
      </c>
      <c r="E32" s="26"/>
      <c r="F32" s="5"/>
      <c r="G32" s="39">
        <f>'[1]Grima E.'!$Q$30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9</v>
      </c>
      <c r="D33" s="26" t="s">
        <v>53</v>
      </c>
      <c r="E33" s="26"/>
      <c r="F33" s="5"/>
      <c r="G33" s="39">
        <f>'[1]Grima E.'!$Q$31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10</v>
      </c>
      <c r="D34" s="26" t="s">
        <v>54</v>
      </c>
      <c r="E34" s="26"/>
      <c r="F34" s="5"/>
      <c r="G34" s="39">
        <f>'[1]Grima E.'!$Q$32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11</v>
      </c>
      <c r="D35" s="26" t="s">
        <v>55</v>
      </c>
      <c r="E35" s="26"/>
      <c r="F35" s="5"/>
      <c r="G35" s="39">
        <f>'[1]Grima E.'!$Q$33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12</v>
      </c>
      <c r="D36" s="26" t="s">
        <v>56</v>
      </c>
      <c r="E36" s="26"/>
      <c r="F36" s="5"/>
      <c r="G36" s="39">
        <f>'[1]Grima E.'!$Q$34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 t="shared" si="0"/>
        <v>0</v>
      </c>
      <c r="R36" s="5"/>
      <c r="S36" s="40"/>
      <c r="T36" s="5"/>
      <c r="U36" s="44">
        <f t="shared" si="1"/>
        <v>0</v>
      </c>
      <c r="V36" s="27"/>
    </row>
    <row r="37" spans="2:22" ht="15.75" customHeight="1">
      <c r="B37" s="25"/>
      <c r="C37" s="26">
        <v>13</v>
      </c>
      <c r="D37" s="26" t="s">
        <v>57</v>
      </c>
      <c r="E37" s="26"/>
      <c r="F37" s="5"/>
      <c r="G37" s="39">
        <f>'[1]Grima E.'!$Q$35</f>
        <v>0</v>
      </c>
      <c r="H37" s="5"/>
      <c r="I37" s="40">
        <v>0</v>
      </c>
      <c r="J37" s="5"/>
      <c r="K37" s="40">
        <v>0</v>
      </c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14</v>
      </c>
      <c r="D38" s="26" t="s">
        <v>23</v>
      </c>
      <c r="E38" s="26"/>
      <c r="F38" s="5"/>
      <c r="G38" s="39">
        <f>'[1]Grima E.'!$Q$36</f>
        <v>0</v>
      </c>
      <c r="H38" s="5"/>
      <c r="I38" s="40">
        <v>0</v>
      </c>
      <c r="J38" s="5"/>
      <c r="K38" s="40">
        <v>0</v>
      </c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15</v>
      </c>
      <c r="D39" s="26" t="s">
        <v>129</v>
      </c>
      <c r="E39" s="26"/>
      <c r="F39" s="5"/>
      <c r="G39" s="39">
        <f>'[1]Grima E.'!$Q$37</f>
        <v>0</v>
      </c>
      <c r="H39" s="5"/>
      <c r="I39" s="40">
        <v>0</v>
      </c>
      <c r="J39" s="5"/>
      <c r="K39" s="40">
        <v>0</v>
      </c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15.75" customHeight="1">
      <c r="B40" s="25"/>
      <c r="C40" s="26">
        <v>16</v>
      </c>
      <c r="D40" s="26" t="s">
        <v>130</v>
      </c>
      <c r="E40" s="26"/>
      <c r="F40" s="5"/>
      <c r="G40" s="39">
        <f>'[1]Grima E.'!$Q$38</f>
        <v>0</v>
      </c>
      <c r="H40" s="5"/>
      <c r="I40" s="40">
        <v>0</v>
      </c>
      <c r="J40" s="5"/>
      <c r="K40" s="40">
        <v>0</v>
      </c>
      <c r="L40" s="5"/>
      <c r="M40" s="40"/>
      <c r="N40" s="5"/>
      <c r="O40" s="40"/>
      <c r="P40" s="5"/>
      <c r="Q40" s="44">
        <f>IF(ISNUMBER(G40),G40,0)+IF(ISNUMBER(I40),I40,0)-IF(ISNUMBER(K40),K40,0)+IF(ISNUMBER(M40),M40,0)-IF(ISNUMBER(O40),O40,0)</f>
        <v>0</v>
      </c>
      <c r="R40" s="5"/>
      <c r="S40" s="40"/>
      <c r="T40" s="5"/>
      <c r="U40" s="44">
        <f>IF(ISNUMBER(Q40),Q40,0)-IF(ISNUMBER(S40),S40,0)</f>
        <v>0</v>
      </c>
      <c r="V40" s="27"/>
    </row>
    <row r="41" spans="2:22" ht="15.75" customHeight="1">
      <c r="B41" s="25"/>
      <c r="C41" s="26">
        <v>17</v>
      </c>
      <c r="D41" s="26" t="s">
        <v>131</v>
      </c>
      <c r="E41" s="26"/>
      <c r="F41" s="5"/>
      <c r="G41" s="39">
        <f>'[1]Grima E.'!$Q$39</f>
        <v>0</v>
      </c>
      <c r="H41" s="5"/>
      <c r="I41" s="40">
        <v>0</v>
      </c>
      <c r="J41" s="5"/>
      <c r="K41" s="40">
        <v>0</v>
      </c>
      <c r="L41" s="5"/>
      <c r="M41" s="40"/>
      <c r="N41" s="5"/>
      <c r="O41" s="40"/>
      <c r="P41" s="5"/>
      <c r="Q41" s="44">
        <f t="shared" si="0"/>
        <v>0</v>
      </c>
      <c r="R41" s="5"/>
      <c r="S41" s="40"/>
      <c r="T41" s="5"/>
      <c r="U41" s="44">
        <f t="shared" si="1"/>
        <v>0</v>
      </c>
      <c r="V41" s="27"/>
    </row>
    <row r="42" spans="2:22" ht="6" customHeight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3.5" thickBot="1">
      <c r="B43" s="25"/>
      <c r="C43" s="5" t="s">
        <v>7</v>
      </c>
      <c r="D43" s="5"/>
      <c r="E43" s="5"/>
      <c r="F43" s="5"/>
      <c r="G43" s="45">
        <f>SUM(G25:G41)</f>
        <v>216</v>
      </c>
      <c r="H43" s="44"/>
      <c r="I43" s="45">
        <f>SUM(I25:I41)</f>
        <v>12</v>
      </c>
      <c r="J43" s="44"/>
      <c r="K43" s="45">
        <f>SUM(K25:K41)</f>
        <v>13</v>
      </c>
      <c r="L43" s="44"/>
      <c r="M43" s="45">
        <f>SUM(M25:M41)</f>
        <v>0</v>
      </c>
      <c r="N43" s="44"/>
      <c r="O43" s="45">
        <f>SUM(O25:O41)</f>
        <v>0</v>
      </c>
      <c r="P43" s="44"/>
      <c r="Q43" s="45">
        <f>SUM(Q25:Q41)</f>
        <v>215</v>
      </c>
      <c r="R43" s="44"/>
      <c r="S43" s="45">
        <f>SUM(S25:S41)</f>
        <v>20</v>
      </c>
      <c r="T43" s="44"/>
      <c r="U43" s="45">
        <f>SUM(U25:U41)</f>
        <v>195</v>
      </c>
      <c r="V43" s="27"/>
    </row>
    <row r="44" spans="2:22" ht="4.5" customHeight="1" thickTop="1"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7"/>
    </row>
    <row r="45" spans="2:22" ht="11.25" customHeight="1" hidden="1">
      <c r="B45" s="25"/>
      <c r="C45" s="26"/>
      <c r="D45" s="26"/>
      <c r="E45" s="26"/>
      <c r="F45" s="5"/>
      <c r="G45" s="26"/>
      <c r="H45" s="5"/>
      <c r="I45" s="26"/>
      <c r="J45" s="5"/>
      <c r="K45" s="26"/>
      <c r="L45" s="5"/>
      <c r="M45" s="26"/>
      <c r="N45" s="5"/>
      <c r="O45" s="26"/>
      <c r="P45" s="5"/>
      <c r="Q45" s="5">
        <f>G45+I45-K45+M45-O45</f>
        <v>0</v>
      </c>
      <c r="R45" s="5"/>
      <c r="S45" s="26"/>
      <c r="T45" s="5"/>
      <c r="U45" s="5">
        <f>Q45-S45</f>
        <v>0</v>
      </c>
      <c r="V45" s="27"/>
    </row>
    <row r="46" spans="2:22" ht="13.5" thickBo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8"/>
    </row>
    <row r="48" ht="12.75">
      <c r="C48" s="12" t="s">
        <v>48</v>
      </c>
    </row>
    <row r="49" spans="12:15" ht="12.75">
      <c r="L49" s="29" t="s">
        <v>59</v>
      </c>
      <c r="O49" s="30"/>
    </row>
    <row r="50" spans="3:21" ht="12.75">
      <c r="C50" s="15"/>
      <c r="D50" s="15"/>
      <c r="E50" s="15"/>
      <c r="O50" s="15"/>
      <c r="P50" s="15"/>
      <c r="Q50" s="15"/>
      <c r="R50" s="15"/>
      <c r="S50" s="15"/>
      <c r="T50" s="15"/>
      <c r="U50" s="15"/>
    </row>
    <row r="51" spans="3:18" ht="12.75">
      <c r="C51" s="135" t="s">
        <v>17</v>
      </c>
      <c r="D51" s="135"/>
      <c r="E51" s="135"/>
      <c r="K51" s="5"/>
      <c r="L51" s="29" t="s">
        <v>58</v>
      </c>
      <c r="O51" s="30"/>
      <c r="R51" s="43" t="s">
        <v>164</v>
      </c>
    </row>
    <row r="52" ht="12.75">
      <c r="R52" s="16" t="s">
        <v>15</v>
      </c>
    </row>
    <row r="53" spans="15:21" ht="12.75">
      <c r="O53" s="31"/>
      <c r="P53" s="32"/>
      <c r="Q53" s="32"/>
      <c r="R53" s="32"/>
      <c r="S53" s="32"/>
      <c r="T53" s="32"/>
      <c r="U53" s="33"/>
    </row>
    <row r="54" spans="12:21" ht="12.75">
      <c r="L54" s="29" t="s">
        <v>60</v>
      </c>
      <c r="O54" s="34"/>
      <c r="P54" s="5"/>
      <c r="Q54" s="5"/>
      <c r="R54" s="5"/>
      <c r="S54" s="5"/>
      <c r="T54" s="5"/>
      <c r="U54" s="35"/>
    </row>
    <row r="55" spans="15:21" ht="12.75">
      <c r="O55" s="36"/>
      <c r="P55" s="37"/>
      <c r="Q55" s="37"/>
      <c r="R55" s="37"/>
      <c r="S55" s="37"/>
      <c r="T55" s="37"/>
      <c r="U55" s="38"/>
    </row>
  </sheetData>
  <sheetProtection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75" right="0.75" top="0.64" bottom="0.58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3">
      <selection activeCell="L36" sqref="L3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2" t="s">
        <v>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ht="6" customHeight="1"/>
    <row r="4" spans="2:22" ht="15.75" customHeight="1">
      <c r="B4" s="133" t="s">
        <v>69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2:22" ht="12" customHeight="1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ht="4.5" customHeight="1"/>
    <row r="7" spans="2:22" ht="12" customHeight="1" hidden="1"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DICEMBRU,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6" t="s">
        <v>149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</row>
    <row r="12" ht="6.75" customHeight="1" hidden="1"/>
    <row r="13" spans="2:22" ht="10.5" customHeight="1">
      <c r="B13" s="138" t="s">
        <v>132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'[1]Scerri Herrera C.'!$Q$23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'[1]Scerri Herrera C.'!$Q$24</f>
        <v>20</v>
      </c>
      <c r="H24" s="5"/>
      <c r="I24" s="40">
        <v>7</v>
      </c>
      <c r="J24" s="5"/>
      <c r="K24" s="40">
        <v>9</v>
      </c>
      <c r="L24" s="5"/>
      <c r="M24" s="40"/>
      <c r="N24" s="5"/>
      <c r="O24" s="40"/>
      <c r="P24" s="5"/>
      <c r="Q24" s="44">
        <f t="shared" si="0"/>
        <v>18</v>
      </c>
      <c r="R24" s="5"/>
      <c r="S24" s="40"/>
      <c r="T24" s="5"/>
      <c r="U24" s="44">
        <f aca="true" t="shared" si="1" ref="U24:U39">IF(ISNUMBER(Q24),Q24,0)-IF(ISNUMBER(S24),S24,0)</f>
        <v>18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'[1]Scerri Herrera C.'!$Q$25</f>
        <v>38</v>
      </c>
      <c r="H25" s="5"/>
      <c r="I25" s="40">
        <v>7</v>
      </c>
      <c r="J25" s="5"/>
      <c r="K25" s="40">
        <v>13</v>
      </c>
      <c r="L25" s="5"/>
      <c r="M25" s="40"/>
      <c r="N25" s="5"/>
      <c r="O25" s="40"/>
      <c r="P25" s="5"/>
      <c r="Q25" s="44">
        <f t="shared" si="0"/>
        <v>32</v>
      </c>
      <c r="R25" s="5"/>
      <c r="S25" s="40"/>
      <c r="T25" s="5"/>
      <c r="U25" s="44">
        <f t="shared" si="1"/>
        <v>32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'[1]Scerri Herrera C.'!$Q$26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'[1]Scerri Herrera C.'!$Q$27</f>
        <v>93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93</v>
      </c>
      <c r="R27" s="5"/>
      <c r="S27" s="40"/>
      <c r="T27" s="5"/>
      <c r="U27" s="44">
        <f t="shared" si="1"/>
        <v>93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'[1]Scerri Herrera C.'!$Q$28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'[1]Scerri Herrera C.'!$Q$29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'[1]Scerri Herrera C.'!$Q$30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'[1]Scerri Herrera C.'!$Q$31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'[1]Scerri Herrera C.'!$Q$32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'[1]Scerri Herrera C.'!$Q$33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'[1]Scerri Herrera C.'!$Q$34</f>
        <v>1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1</v>
      </c>
      <c r="R34" s="5"/>
      <c r="S34" s="40"/>
      <c r="T34" s="5"/>
      <c r="U34" s="44">
        <f t="shared" si="1"/>
        <v>1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'[1]Scerri Herrera C.'!$Q$35</f>
        <v>117</v>
      </c>
      <c r="H35" s="5"/>
      <c r="I35" s="40"/>
      <c r="J35" s="5"/>
      <c r="K35" s="40">
        <v>8</v>
      </c>
      <c r="L35" s="5"/>
      <c r="M35" s="40"/>
      <c r="N35" s="5"/>
      <c r="O35" s="40"/>
      <c r="P35" s="5"/>
      <c r="Q35" s="44">
        <f t="shared" si="0"/>
        <v>109</v>
      </c>
      <c r="R35" s="5"/>
      <c r="S35" s="40"/>
      <c r="T35" s="5"/>
      <c r="U35" s="44">
        <f t="shared" si="1"/>
        <v>109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'[1]Scerri Herrera C.'!$Q$36</f>
        <v>183</v>
      </c>
      <c r="H36" s="5"/>
      <c r="I36" s="40">
        <v>2</v>
      </c>
      <c r="J36" s="5"/>
      <c r="K36" s="40">
        <v>15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170</v>
      </c>
      <c r="R36" s="5"/>
      <c r="S36" s="40"/>
      <c r="T36" s="5"/>
      <c r="U36" s="44">
        <f>IF(ISNUMBER(Q36),Q36,0)-IF(ISNUMBER(S36),S36,0)</f>
        <v>170</v>
      </c>
      <c r="V36" s="27"/>
    </row>
    <row r="37" spans="2:22" ht="15.75" customHeight="1">
      <c r="B37" s="25"/>
      <c r="C37" s="26">
        <v>15</v>
      </c>
      <c r="D37" s="26" t="s">
        <v>129</v>
      </c>
      <c r="E37" s="26"/>
      <c r="F37" s="5"/>
      <c r="G37" s="39">
        <f>'[1]Scerri Herrera C.'!$Q$37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130</v>
      </c>
      <c r="E38" s="26"/>
      <c r="F38" s="5"/>
      <c r="G38" s="39">
        <f>'[1]Scerri Herrera C.'!$Q$38</f>
        <v>0</v>
      </c>
      <c r="H38" s="5"/>
      <c r="I38" s="40">
        <v>0</v>
      </c>
      <c r="J38" s="5"/>
      <c r="K38" s="40">
        <v>0</v>
      </c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131</v>
      </c>
      <c r="E39" s="26"/>
      <c r="F39" s="5"/>
      <c r="G39" s="39">
        <f>'[1]Scerri Herrera C.'!$Q$39</f>
        <v>0</v>
      </c>
      <c r="H39" s="5"/>
      <c r="I39" s="40">
        <v>0</v>
      </c>
      <c r="J39" s="5"/>
      <c r="K39" s="40">
        <v>0</v>
      </c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452</v>
      </c>
      <c r="H41" s="44"/>
      <c r="I41" s="45">
        <f>SUM(I23:I39)</f>
        <v>16</v>
      </c>
      <c r="J41" s="44"/>
      <c r="K41" s="45">
        <f>SUM(K23:K39)</f>
        <v>45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423</v>
      </c>
      <c r="R41" s="44"/>
      <c r="S41" s="45">
        <f>SUM(S23:S39)</f>
        <v>0</v>
      </c>
      <c r="T41" s="44"/>
      <c r="U41" s="45">
        <f>SUM(U23:U39)</f>
        <v>423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5" t="s">
        <v>17</v>
      </c>
      <c r="D49" s="135"/>
      <c r="E49" s="135"/>
      <c r="K49" s="5"/>
      <c r="L49" s="29" t="s">
        <v>58</v>
      </c>
      <c r="O49" s="30"/>
      <c r="R49" s="43" t="s">
        <v>77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5">
      <selection activeCell="P50" sqref="P5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2" t="s">
        <v>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ht="6" customHeight="1"/>
    <row r="4" spans="2:22" ht="15.75" customHeight="1">
      <c r="B4" s="133" t="s">
        <v>125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2:22" ht="12" customHeight="1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ht="4.5" customHeight="1"/>
    <row r="7" spans="2:22" ht="12" customHeight="1" hidden="1"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DICEMBRU,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6" t="s">
        <v>149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</row>
    <row r="12" ht="6.75" customHeight="1" hidden="1"/>
    <row r="13" spans="2:22" ht="10.5" customHeight="1">
      <c r="B13" s="138" t="s">
        <v>132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'[1]Vella Antonio Giovanni'!$Q$23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'[1]Vella Antonio Giovanni'!$Q$24</f>
        <v>75</v>
      </c>
      <c r="H24" s="5"/>
      <c r="I24" s="40">
        <v>7</v>
      </c>
      <c r="J24" s="5"/>
      <c r="K24" s="40">
        <v>11</v>
      </c>
      <c r="L24" s="5"/>
      <c r="M24" s="40"/>
      <c r="N24" s="5"/>
      <c r="O24" s="40"/>
      <c r="P24" s="5"/>
      <c r="Q24" s="44">
        <f t="shared" si="0"/>
        <v>71</v>
      </c>
      <c r="R24" s="5"/>
      <c r="S24" s="40"/>
      <c r="T24" s="5"/>
      <c r="U24" s="44">
        <f t="shared" si="1"/>
        <v>71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'[1]Vella Antonio Giovanni'!$Q$25</f>
        <v>69</v>
      </c>
      <c r="H25" s="5"/>
      <c r="I25" s="40">
        <v>10</v>
      </c>
      <c r="J25" s="5"/>
      <c r="K25" s="40">
        <v>4</v>
      </c>
      <c r="L25" s="5"/>
      <c r="M25" s="40"/>
      <c r="N25" s="5"/>
      <c r="O25" s="40"/>
      <c r="P25" s="5"/>
      <c r="Q25" s="44">
        <f t="shared" si="0"/>
        <v>75</v>
      </c>
      <c r="R25" s="5"/>
      <c r="S25" s="40"/>
      <c r="T25" s="5"/>
      <c r="U25" s="44">
        <f t="shared" si="1"/>
        <v>75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'[1]Vella Antonio Giovanni'!$Q$26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'[1]Vella Antonio Giovanni'!$Q$27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'[1]Vella Antonio Giovanni'!$Q$28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'[1]Vella Antonio Giovanni'!$Q$29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'[1]Vella Antonio Giovanni'!$Q$30</f>
        <v>27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27</v>
      </c>
      <c r="R30" s="5"/>
      <c r="S30" s="40"/>
      <c r="T30" s="5"/>
      <c r="U30" s="44">
        <f t="shared" si="1"/>
        <v>27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'[1]Vella Antonio Giovanni'!$Q$31</f>
        <v>2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2</v>
      </c>
      <c r="R31" s="5"/>
      <c r="S31" s="40"/>
      <c r="T31" s="5"/>
      <c r="U31" s="44">
        <f t="shared" si="1"/>
        <v>2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'[1]Vella Antonio Giovanni'!$Q$32</f>
        <v>42</v>
      </c>
      <c r="H32" s="5"/>
      <c r="I32" s="40">
        <v>40</v>
      </c>
      <c r="J32" s="5"/>
      <c r="K32" s="40">
        <v>41</v>
      </c>
      <c r="L32" s="5"/>
      <c r="M32" s="40"/>
      <c r="N32" s="5"/>
      <c r="O32" s="40"/>
      <c r="P32" s="5"/>
      <c r="Q32" s="44">
        <f t="shared" si="0"/>
        <v>41</v>
      </c>
      <c r="R32" s="5"/>
      <c r="S32" s="40"/>
      <c r="T32" s="5"/>
      <c r="U32" s="44">
        <f t="shared" si="1"/>
        <v>41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'[1]Vella Antonio Giovanni'!$Q$33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'[1]Vella Antonio Giovanni'!$Q$34</f>
        <v>11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11</v>
      </c>
      <c r="R34" s="5"/>
      <c r="S34" s="40"/>
      <c r="T34" s="5"/>
      <c r="U34" s="44">
        <f t="shared" si="1"/>
        <v>11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'[1]Vella Antonio Giovanni'!$Q$35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'[1]Vella Antonio Giovanni'!$Q$36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129</v>
      </c>
      <c r="E37" s="26"/>
      <c r="F37" s="5"/>
      <c r="G37" s="39">
        <f>'[1]Vella Antonio Giovanni'!$Q$37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130</v>
      </c>
      <c r="E38" s="26"/>
      <c r="F38" s="5"/>
      <c r="G38" s="39">
        <f>'[1]Vella Antonio Giovanni'!$Q$38</f>
        <v>67</v>
      </c>
      <c r="H38" s="5"/>
      <c r="I38" s="40">
        <v>38</v>
      </c>
      <c r="J38" s="5"/>
      <c r="K38" s="40">
        <v>31</v>
      </c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74</v>
      </c>
      <c r="R38" s="5"/>
      <c r="S38" s="40"/>
      <c r="T38" s="5"/>
      <c r="U38" s="44">
        <f>IF(ISNUMBER(Q38),Q38,0)-IF(ISNUMBER(S38),S38,0)</f>
        <v>74</v>
      </c>
      <c r="V38" s="27"/>
    </row>
    <row r="39" spans="2:22" ht="15.75" customHeight="1">
      <c r="B39" s="25"/>
      <c r="C39" s="26">
        <v>17</v>
      </c>
      <c r="D39" s="26" t="s">
        <v>131</v>
      </c>
      <c r="E39" s="26"/>
      <c r="F39" s="5"/>
      <c r="G39" s="39">
        <f>'[1]Vella Antonio Giovanni'!$Q$39</f>
        <v>149</v>
      </c>
      <c r="H39" s="5"/>
      <c r="I39" s="40">
        <v>40</v>
      </c>
      <c r="J39" s="5"/>
      <c r="K39" s="40">
        <v>59</v>
      </c>
      <c r="L39" s="5"/>
      <c r="M39" s="40"/>
      <c r="N39" s="5"/>
      <c r="O39" s="40"/>
      <c r="P39" s="5"/>
      <c r="Q39" s="44">
        <f t="shared" si="0"/>
        <v>130</v>
      </c>
      <c r="R39" s="5"/>
      <c r="S39" s="40"/>
      <c r="T39" s="5"/>
      <c r="U39" s="44">
        <f t="shared" si="1"/>
        <v>130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442</v>
      </c>
      <c r="H41" s="44"/>
      <c r="I41" s="45">
        <f>SUM(I23:I39)</f>
        <v>135</v>
      </c>
      <c r="J41" s="44"/>
      <c r="K41" s="45">
        <f>SUM(K23:K39)</f>
        <v>146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431</v>
      </c>
      <c r="R41" s="44"/>
      <c r="S41" s="45">
        <f>SUM(S23:S39)</f>
        <v>0</v>
      </c>
      <c r="T41" s="44"/>
      <c r="U41" s="45">
        <f>SUM(U23:U39)</f>
        <v>431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5" t="s">
        <v>17</v>
      </c>
      <c r="D49" s="135"/>
      <c r="E49" s="135"/>
      <c r="K49" s="5"/>
      <c r="L49" s="29" t="s">
        <v>58</v>
      </c>
      <c r="O49" s="30"/>
      <c r="P49" s="12" t="s">
        <v>165</v>
      </c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V55"/>
  <sheetViews>
    <sheetView showGridLines="0" showZeros="0" zoomScalePageLayoutView="0" workbookViewId="0" topLeftCell="A22">
      <selection activeCell="K27" sqref="K27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2" t="s">
        <v>18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ht="6" customHeight="1"/>
    <row r="4" spans="2:22" ht="15.75" customHeight="1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2:22" ht="12" customHeight="1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spans="2:22" ht="12" customHeight="1"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</row>
    <row r="7" spans="2:22" ht="12" customHeight="1"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</row>
    <row r="8" ht="4.5" customHeight="1"/>
    <row r="9" spans="2:22" ht="12" customHeight="1" hidden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</row>
    <row r="10" ht="12.75" hidden="1"/>
    <row r="11" spans="2:17" ht="15.75">
      <c r="B11" s="13" t="s">
        <v>72</v>
      </c>
      <c r="C11" s="13"/>
      <c r="D11" s="13"/>
      <c r="E11" s="13"/>
      <c r="G11" s="5"/>
      <c r="H11" s="14" t="str">
        <f>Kriminal!H6</f>
        <v>DICEMBRU, 2008</v>
      </c>
      <c r="I11" s="5"/>
      <c r="L11" s="5"/>
      <c r="M11" s="5"/>
      <c r="P11" s="5"/>
      <c r="Q11" s="5"/>
    </row>
    <row r="12" ht="3.75" customHeight="1"/>
    <row r="13" spans="2:22" ht="106.5" customHeight="1">
      <c r="B13" s="136" t="s">
        <v>149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ht="6.75" customHeight="1" hidden="1"/>
    <row r="15" spans="2:22" ht="10.5" customHeight="1">
      <c r="B15" s="138" t="s">
        <v>41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</row>
    <row r="16" spans="15:21" ht="41.25" customHeight="1">
      <c r="O16" s="15"/>
      <c r="P16" s="15"/>
      <c r="Q16" s="15"/>
      <c r="R16" s="15"/>
      <c r="S16" s="15"/>
      <c r="T16" s="15"/>
      <c r="U16" s="15"/>
    </row>
    <row r="17" ht="12.75" customHeight="1">
      <c r="R17" s="16" t="s">
        <v>150</v>
      </c>
    </row>
    <row r="18" ht="11.25" customHeight="1">
      <c r="R18" s="16"/>
    </row>
    <row r="19" ht="10.5" customHeight="1"/>
    <row r="20" spans="2:22" ht="12.75" customHeight="1">
      <c r="B20" s="17"/>
      <c r="C20" s="18"/>
      <c r="D20" s="18"/>
      <c r="E20" s="18"/>
      <c r="F20" s="18"/>
      <c r="G20" s="19" t="s">
        <v>5</v>
      </c>
      <c r="H20" s="19"/>
      <c r="I20" s="19" t="s">
        <v>2</v>
      </c>
      <c r="J20" s="19"/>
      <c r="K20" s="19" t="s">
        <v>42</v>
      </c>
      <c r="L20" s="19"/>
      <c r="M20" s="19"/>
      <c r="N20" s="19" t="s">
        <v>4</v>
      </c>
      <c r="O20" s="19"/>
      <c r="P20" s="19"/>
      <c r="Q20" s="19" t="s">
        <v>1</v>
      </c>
      <c r="R20" s="19"/>
      <c r="S20" s="19" t="s">
        <v>46</v>
      </c>
      <c r="T20" s="19"/>
      <c r="U20" s="19" t="s">
        <v>21</v>
      </c>
      <c r="V20" s="20"/>
    </row>
    <row r="21" spans="2:22" ht="13.5" customHeight="1" thickBot="1">
      <c r="B21" s="21"/>
      <c r="C21" s="22"/>
      <c r="D21" s="22"/>
      <c r="E21" s="22"/>
      <c r="F21" s="22"/>
      <c r="G21" s="23"/>
      <c r="H21" s="23"/>
      <c r="I21" s="23"/>
      <c r="J21" s="23"/>
      <c r="K21" s="23" t="s">
        <v>43</v>
      </c>
      <c r="L21" s="23"/>
      <c r="M21" s="23" t="s">
        <v>44</v>
      </c>
      <c r="N21" s="23"/>
      <c r="O21" s="23" t="s">
        <v>45</v>
      </c>
      <c r="P21" s="23"/>
      <c r="Q21" s="23"/>
      <c r="R21" s="23"/>
      <c r="S21" s="23" t="s">
        <v>47</v>
      </c>
      <c r="T21" s="23"/>
      <c r="U21" s="23"/>
      <c r="V21" s="24"/>
    </row>
    <row r="22" ht="3.75" customHeight="1"/>
    <row r="23" ht="3.75" customHeight="1"/>
    <row r="24" spans="2:22" ht="12.7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0"/>
    </row>
    <row r="25" spans="2:22" ht="18" customHeight="1">
      <c r="B25" s="25"/>
      <c r="C25" s="26">
        <v>1</v>
      </c>
      <c r="D25" s="26" t="s">
        <v>12</v>
      </c>
      <c r="E25" s="26"/>
      <c r="F25" s="5"/>
      <c r="G25" s="41">
        <f>'[1]Kriminal (Superjuri)'!$Q$25</f>
        <v>0</v>
      </c>
      <c r="H25" s="5"/>
      <c r="I25" s="41"/>
      <c r="J25" s="5"/>
      <c r="K25" s="41"/>
      <c r="L25" s="5"/>
      <c r="M25" s="41"/>
      <c r="N25" s="5"/>
      <c r="O25" s="41"/>
      <c r="P25" s="5"/>
      <c r="Q25" s="44">
        <f>IF(ISNUMBER(G25),G25,0)+IF(ISNUMBER(I25),I25,0)-IF(ISNUMBER(K25),K25,0)+IF(ISNUMBER(M25),M25,0)-IF(ISNUMBER(O25),O25,0)</f>
        <v>0</v>
      </c>
      <c r="R25" s="5"/>
      <c r="S25" s="41"/>
      <c r="T25" s="5"/>
      <c r="U25" s="44">
        <f>IF(ISNUMBER(Q25),Q25,0)-IF(ISNUMBER(S25),S25,0)</f>
        <v>0</v>
      </c>
      <c r="V25" s="27"/>
    </row>
    <row r="26" spans="2:22" ht="3.75" customHeight="1"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4"/>
      <c r="R26" s="5"/>
      <c r="S26" s="5"/>
      <c r="T26" s="5"/>
      <c r="U26" s="44"/>
      <c r="V26" s="27"/>
    </row>
    <row r="27" spans="2:22" ht="18" customHeight="1">
      <c r="B27" s="25"/>
      <c r="C27" s="26">
        <v>2</v>
      </c>
      <c r="D27" s="26" t="s">
        <v>108</v>
      </c>
      <c r="E27" s="26"/>
      <c r="F27" s="5"/>
      <c r="G27" s="41">
        <f>'[1]Kriminal (Superjuri)'!$Q$27</f>
        <v>58</v>
      </c>
      <c r="H27" s="5"/>
      <c r="I27" s="41">
        <v>4</v>
      </c>
      <c r="J27" s="5"/>
      <c r="K27" s="41">
        <v>1</v>
      </c>
      <c r="L27" s="5"/>
      <c r="M27" s="41"/>
      <c r="N27" s="5"/>
      <c r="O27" s="41"/>
      <c r="P27" s="5"/>
      <c r="Q27" s="44">
        <f>IF(ISNUMBER(G27),G27,0)+IF(ISNUMBER(I27),I27,0)-IF(ISNUMBER(K27),K27,0)+IF(ISNUMBER(M27),M27,0)-IF(ISNUMBER(O27),O27,0)</f>
        <v>61</v>
      </c>
      <c r="R27" s="5"/>
      <c r="S27" s="41"/>
      <c r="T27" s="5"/>
      <c r="U27" s="44">
        <f>IF(ISNUMBER(Q27),Q27,0)-IF(ISNUMBER(S27),S27,0)</f>
        <v>61</v>
      </c>
      <c r="V27" s="27"/>
    </row>
    <row r="28" spans="2:22" ht="3.75" customHeight="1"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4"/>
      <c r="R28" s="5"/>
      <c r="S28" s="5"/>
      <c r="T28" s="5"/>
      <c r="U28" s="44"/>
      <c r="V28" s="27"/>
    </row>
    <row r="29" spans="2:22" ht="18" customHeight="1">
      <c r="B29" s="25"/>
      <c r="C29" s="26">
        <v>3</v>
      </c>
      <c r="D29" s="26" t="s">
        <v>166</v>
      </c>
      <c r="E29" s="26"/>
      <c r="F29" s="5"/>
      <c r="G29" s="41">
        <f>'[1]Kriminal (Superjuri)'!$Q$29</f>
        <v>3</v>
      </c>
      <c r="H29" s="5"/>
      <c r="I29" s="41"/>
      <c r="J29" s="5"/>
      <c r="K29" s="41"/>
      <c r="L29" s="5"/>
      <c r="M29" s="41"/>
      <c r="N29" s="5"/>
      <c r="O29" s="41">
        <v>0</v>
      </c>
      <c r="P29" s="5"/>
      <c r="Q29" s="44">
        <f>IF(ISNUMBER(G29),G29,0)+IF(ISNUMBER(I29),I29,0)-IF(ISNUMBER(K29),K29,0)+IF(ISNUMBER(M29),M29,0)-IF(ISNUMBER(O29),O29,0)</f>
        <v>3</v>
      </c>
      <c r="R29" s="5"/>
      <c r="S29" s="41"/>
      <c r="T29" s="5"/>
      <c r="U29" s="44">
        <f>IF(ISNUMBER(Q29),Q29,0)-IF(ISNUMBER(S29),S29,0)</f>
        <v>3</v>
      </c>
      <c r="V29" s="27"/>
    </row>
    <row r="30" spans="2:22" ht="3.75" customHeight="1"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4"/>
      <c r="R30" s="5"/>
      <c r="S30" s="5"/>
      <c r="T30" s="5"/>
      <c r="U30" s="44"/>
      <c r="V30" s="27"/>
    </row>
    <row r="31" spans="2:22" ht="18" customHeight="1">
      <c r="B31" s="25"/>
      <c r="C31" s="26">
        <v>4</v>
      </c>
      <c r="D31" s="26" t="s">
        <v>114</v>
      </c>
      <c r="E31" s="26"/>
      <c r="F31" s="5"/>
      <c r="G31" s="41">
        <f>'[1]Kriminal (Superjuri)'!$Q$31</f>
        <v>2</v>
      </c>
      <c r="H31" s="5"/>
      <c r="I31" s="41"/>
      <c r="J31" s="5"/>
      <c r="K31" s="41"/>
      <c r="L31" s="5"/>
      <c r="M31" s="41"/>
      <c r="N31" s="5"/>
      <c r="O31" s="41"/>
      <c r="P31" s="5"/>
      <c r="Q31" s="44">
        <f>IF(ISNUMBER(G31),G31,0)+IF(ISNUMBER(I31),I31,0)-IF(ISNUMBER(K31),K31,0)+IF(ISNUMBER(M31),M31,0)-IF(ISNUMBER(O31),O31,0)</f>
        <v>2</v>
      </c>
      <c r="R31" s="5"/>
      <c r="S31" s="41"/>
      <c r="T31" s="5"/>
      <c r="U31" s="44">
        <f>IF(ISNUMBER(Q31),Q31,0)-IF(ISNUMBER(S31),S31,0)</f>
        <v>2</v>
      </c>
      <c r="V31" s="27"/>
    </row>
    <row r="32" spans="2:22" ht="3.75" customHeight="1">
      <c r="B32" s="2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4"/>
      <c r="R32" s="5"/>
      <c r="S32" s="5"/>
      <c r="T32" s="5"/>
      <c r="U32" s="44"/>
      <c r="V32" s="27"/>
    </row>
    <row r="33" spans="2:22" ht="18" customHeight="1">
      <c r="B33" s="25"/>
      <c r="C33" s="26">
        <v>5</v>
      </c>
      <c r="D33" s="26" t="s">
        <v>119</v>
      </c>
      <c r="E33" s="26"/>
      <c r="F33" s="5"/>
      <c r="G33" s="41">
        <f>'[1]Kriminal (Superjuri)'!$Q$33</f>
        <v>0</v>
      </c>
      <c r="H33" s="5"/>
      <c r="I33" s="41">
        <v>0</v>
      </c>
      <c r="J33" s="5"/>
      <c r="K33" s="41"/>
      <c r="L33" s="5"/>
      <c r="M33" s="41"/>
      <c r="N33" s="5"/>
      <c r="O33" s="41"/>
      <c r="P33" s="5"/>
      <c r="Q33" s="44">
        <f>IF(ISNUMBER(G33),G33,0)+IF(ISNUMBER(I33),I33,0)-IF(ISNUMBER(K33),K33,0)+IF(ISNUMBER(M33),M33,0)-IF(ISNUMBER(O33),O33,0)</f>
        <v>0</v>
      </c>
      <c r="R33" s="5"/>
      <c r="S33" s="41"/>
      <c r="T33" s="5"/>
      <c r="U33" s="44">
        <f>IF(ISNUMBER(Q33),Q33,0)-IF(ISNUMBER(S33),S33,0)</f>
        <v>0</v>
      </c>
      <c r="V33" s="27"/>
    </row>
    <row r="34" spans="2:22" ht="3.75" customHeight="1">
      <c r="B34" s="2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4"/>
      <c r="R34" s="5"/>
      <c r="S34" s="5"/>
      <c r="T34" s="5"/>
      <c r="U34" s="44"/>
      <c r="V34" s="27"/>
    </row>
    <row r="35" spans="2:22" ht="18" customHeight="1">
      <c r="B35" s="25"/>
      <c r="C35" s="26">
        <v>6</v>
      </c>
      <c r="D35" s="26" t="s">
        <v>117</v>
      </c>
      <c r="E35" s="26"/>
      <c r="F35" s="5"/>
      <c r="G35" s="41">
        <f>'[1]Kriminal (Superjuri)'!$Q$35</f>
        <v>1</v>
      </c>
      <c r="H35" s="5"/>
      <c r="I35" s="41">
        <v>0</v>
      </c>
      <c r="J35" s="5"/>
      <c r="K35" s="41"/>
      <c r="L35" s="5"/>
      <c r="M35" s="41"/>
      <c r="N35" s="5"/>
      <c r="O35" s="41"/>
      <c r="P35" s="5"/>
      <c r="Q35" s="44">
        <f>IF(ISNUMBER(G35),G35,0)+IF(ISNUMBER(I35),I35,0)-IF(ISNUMBER(K35),K35,0)+IF(ISNUMBER(M35),M35,0)-IF(ISNUMBER(O35),O35,0)</f>
        <v>1</v>
      </c>
      <c r="R35" s="5"/>
      <c r="S35" s="41"/>
      <c r="T35" s="5"/>
      <c r="U35" s="44">
        <f>IF(ISNUMBER(Q35),Q35,0)-IF(ISNUMBER(S35),S35,0)</f>
        <v>1</v>
      </c>
      <c r="V35" s="27"/>
    </row>
    <row r="36" spans="2:22" ht="3.75" customHeight="1">
      <c r="B36" s="2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4"/>
      <c r="R36" s="5"/>
      <c r="S36" s="5"/>
      <c r="T36" s="5"/>
      <c r="U36" s="44"/>
      <c r="V36" s="27"/>
    </row>
    <row r="37" spans="2:22" ht="18" customHeight="1">
      <c r="B37" s="25"/>
      <c r="C37" s="120">
        <v>7</v>
      </c>
      <c r="D37" s="120" t="s">
        <v>153</v>
      </c>
      <c r="E37" s="26"/>
      <c r="F37" s="5"/>
      <c r="G37" s="41">
        <f>'[1]Kriminal (Superjuri)'!$Q$37</f>
        <v>0</v>
      </c>
      <c r="H37" s="5"/>
      <c r="I37" s="41"/>
      <c r="J37" s="5"/>
      <c r="K37" s="41"/>
      <c r="L37" s="5"/>
      <c r="M37" s="41"/>
      <c r="N37" s="5"/>
      <c r="O37" s="41"/>
      <c r="P37" s="5"/>
      <c r="Q37" s="44">
        <f>IF(ISNUMBER(G37),G37,0)+IF(ISNUMBER(I37),I37,0)-IF(ISNUMBER(K37),K37,0)+IF(ISNUMBER(M37),M37,0)-IF(ISNUMBER(O37),O37,0)</f>
        <v>0</v>
      </c>
      <c r="R37" s="5"/>
      <c r="S37" s="41"/>
      <c r="T37" s="5"/>
      <c r="U37" s="44">
        <f>IF(ISNUMBER(Q37),Q37,0)-IF(ISNUMBER(S37),S37,0)</f>
        <v>0</v>
      </c>
      <c r="V37" s="27"/>
    </row>
    <row r="38" spans="2:22" ht="3.75" customHeight="1">
      <c r="B38" s="2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4"/>
      <c r="R38" s="5"/>
      <c r="S38" s="5"/>
      <c r="T38" s="5"/>
      <c r="U38" s="44"/>
      <c r="V38" s="27"/>
    </row>
    <row r="39" spans="2:22" ht="18" customHeight="1">
      <c r="B39" s="25"/>
      <c r="C39" s="26"/>
      <c r="D39" s="26"/>
      <c r="E39" s="26"/>
      <c r="F39" s="5"/>
      <c r="G39" s="41"/>
      <c r="H39" s="5"/>
      <c r="I39" s="41"/>
      <c r="J39" s="5"/>
      <c r="K39" s="41"/>
      <c r="L39" s="5"/>
      <c r="M39" s="41"/>
      <c r="N39" s="5"/>
      <c r="O39" s="41"/>
      <c r="P39" s="5"/>
      <c r="Q39" s="44">
        <f>IF(ISNUMBER(G39),G39,0)+IF(ISNUMBER(I39),I39,0)-IF(ISNUMBER(K39),K39,0)+IF(ISNUMBER(M39),M39,0)-IF(ISNUMBER(O39),O39,0)</f>
        <v>0</v>
      </c>
      <c r="R39" s="5"/>
      <c r="S39" s="41"/>
      <c r="T39" s="5"/>
      <c r="U39" s="44">
        <f>IF(ISNUMBER(Q39),Q39,0)-IF(ISNUMBER(S39),S39,0)</f>
        <v>0</v>
      </c>
      <c r="V39" s="27"/>
    </row>
    <row r="40" spans="2:22" ht="3.75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4"/>
      <c r="R40" s="5"/>
      <c r="S40" s="5"/>
      <c r="T40" s="5"/>
      <c r="U40" s="44"/>
      <c r="V40" s="27"/>
    </row>
    <row r="41" spans="2:22" ht="18" customHeight="1">
      <c r="B41" s="25"/>
      <c r="C41" s="26"/>
      <c r="D41" s="26"/>
      <c r="E41" s="26"/>
      <c r="F41" s="5"/>
      <c r="G41" s="41"/>
      <c r="H41" s="5"/>
      <c r="I41" s="41"/>
      <c r="J41" s="5"/>
      <c r="K41" s="41"/>
      <c r="L41" s="5"/>
      <c r="M41" s="41"/>
      <c r="N41" s="5"/>
      <c r="O41" s="41"/>
      <c r="P41" s="5"/>
      <c r="Q41" s="44">
        <f>IF(ISNUMBER(G41),G41,0)+IF(ISNUMBER(I41),I41,0)-IF(ISNUMBER(K41),K41,0)+IF(ISNUMBER(M41),M41,0)-IF(ISNUMBER(O41),O41,0)</f>
        <v>0</v>
      </c>
      <c r="R41" s="5"/>
      <c r="S41" s="41"/>
      <c r="T41" s="5"/>
      <c r="U41" s="44">
        <f>IF(ISNUMBER(Q41),Q41,0)-IF(ISNUMBER(S41),S41,0)</f>
        <v>0</v>
      </c>
      <c r="V41" s="27"/>
    </row>
    <row r="42" spans="2:22" ht="3.75" customHeight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4"/>
      <c r="R42" s="5"/>
      <c r="S42" s="5"/>
      <c r="T42" s="5"/>
      <c r="U42" s="44"/>
      <c r="V42" s="27"/>
    </row>
    <row r="43" spans="2:22" ht="18" customHeight="1">
      <c r="B43" s="25"/>
      <c r="C43" s="26"/>
      <c r="D43" s="26"/>
      <c r="E43" s="26"/>
      <c r="F43" s="5"/>
      <c r="G43" s="41"/>
      <c r="H43" s="5"/>
      <c r="I43" s="41"/>
      <c r="J43" s="5"/>
      <c r="K43" s="41"/>
      <c r="L43" s="5"/>
      <c r="M43" s="41"/>
      <c r="N43" s="5"/>
      <c r="O43" s="41"/>
      <c r="P43" s="5"/>
      <c r="Q43" s="44">
        <f>IF(ISNUMBER(G43),G43,0)+IF(ISNUMBER(I43),I43,0)-IF(ISNUMBER(K43),K43,0)+IF(ISNUMBER(M43),M43,0)-IF(ISNUMBER(O43),O43,0)</f>
        <v>0</v>
      </c>
      <c r="R43" s="5"/>
      <c r="S43" s="41"/>
      <c r="T43" s="5"/>
      <c r="U43" s="44">
        <f>IF(ISNUMBER(Q43),Q43,0)-IF(ISNUMBER(S43),S43,0)</f>
        <v>0</v>
      </c>
      <c r="V43" s="27"/>
    </row>
    <row r="44" spans="2:22" ht="5.25" customHeight="1"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7"/>
    </row>
    <row r="45" spans="2:22" ht="13.5" thickBot="1">
      <c r="B45" s="25"/>
      <c r="C45" s="5" t="s">
        <v>7</v>
      </c>
      <c r="D45" s="5"/>
      <c r="E45" s="5"/>
      <c r="F45" s="5"/>
      <c r="G45" s="45">
        <f>SUM(G25:G43)</f>
        <v>64</v>
      </c>
      <c r="H45" s="44"/>
      <c r="I45" s="45">
        <f>SUM(I25:I43)</f>
        <v>4</v>
      </c>
      <c r="J45" s="44"/>
      <c r="K45" s="45">
        <f>SUM(K25:K43)</f>
        <v>1</v>
      </c>
      <c r="L45" s="44"/>
      <c r="M45" s="45">
        <f>SUM(M25:M43)</f>
        <v>0</v>
      </c>
      <c r="N45" s="44"/>
      <c r="O45" s="45">
        <f>SUM(O25:O43)</f>
        <v>0</v>
      </c>
      <c r="P45" s="44"/>
      <c r="Q45" s="45">
        <f>SUM(Q25:Q43)</f>
        <v>67</v>
      </c>
      <c r="R45" s="44"/>
      <c r="S45" s="45">
        <f>SUM(S25:S43)</f>
        <v>0</v>
      </c>
      <c r="T45" s="44"/>
      <c r="U45" s="45">
        <f>SUM(U25:U43)</f>
        <v>67</v>
      </c>
      <c r="V45" s="27"/>
    </row>
    <row r="46" spans="2:22" ht="17.25" customHeight="1" thickBot="1" thickTop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8"/>
    </row>
    <row r="48" ht="12.75">
      <c r="C48" s="12" t="s">
        <v>48</v>
      </c>
    </row>
    <row r="49" spans="12:15" ht="12.75">
      <c r="L49" s="29" t="s">
        <v>59</v>
      </c>
      <c r="O49" s="30"/>
    </row>
    <row r="50" spans="3:21" ht="12.75">
      <c r="C50" s="15"/>
      <c r="D50" s="15"/>
      <c r="E50" s="15"/>
      <c r="O50" s="15"/>
      <c r="P50" s="15"/>
      <c r="Q50" s="15"/>
      <c r="R50" s="15"/>
      <c r="S50" s="15"/>
      <c r="T50" s="15"/>
      <c r="U50" s="15"/>
    </row>
    <row r="51" spans="3:18" ht="12.75">
      <c r="C51" s="135" t="s">
        <v>17</v>
      </c>
      <c r="D51" s="135"/>
      <c r="E51" s="135"/>
      <c r="K51" s="5"/>
      <c r="L51" s="29" t="s">
        <v>58</v>
      </c>
      <c r="O51" s="30"/>
      <c r="R51" s="43"/>
    </row>
    <row r="52" ht="12.75">
      <c r="R52" s="16" t="s">
        <v>15</v>
      </c>
    </row>
    <row r="53" spans="15:21" ht="12.75">
      <c r="O53" s="31"/>
      <c r="P53" s="32"/>
      <c r="Q53" s="32"/>
      <c r="R53" s="32"/>
      <c r="S53" s="32"/>
      <c r="T53" s="32"/>
      <c r="U53" s="33"/>
    </row>
    <row r="54" spans="12:21" ht="12.75">
      <c r="L54" s="29" t="s">
        <v>60</v>
      </c>
      <c r="O54" s="34"/>
      <c r="P54" s="5"/>
      <c r="Q54" s="5"/>
      <c r="R54" s="5"/>
      <c r="S54" s="5"/>
      <c r="T54" s="5"/>
      <c r="U54" s="35"/>
    </row>
    <row r="55" spans="15:21" ht="12.75">
      <c r="O55" s="36"/>
      <c r="P55" s="37"/>
      <c r="Q55" s="37"/>
      <c r="R55" s="37"/>
      <c r="S55" s="37"/>
      <c r="T55" s="37"/>
      <c r="U55" s="38"/>
    </row>
  </sheetData>
  <sheetProtection/>
  <mergeCells count="9">
    <mergeCell ref="C51:E51"/>
    <mergeCell ref="B2:V2"/>
    <mergeCell ref="B4:V4"/>
    <mergeCell ref="B13:V13"/>
    <mergeCell ref="B15:V15"/>
    <mergeCell ref="B5:V5"/>
    <mergeCell ref="B6:V6"/>
    <mergeCell ref="B9:V9"/>
    <mergeCell ref="B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V55"/>
  <sheetViews>
    <sheetView showGridLines="0" showZeros="0" zoomScale="75" zoomScaleNormal="75" zoomScalePageLayoutView="0" workbookViewId="0" topLeftCell="B22">
      <selection activeCell="I25" sqref="I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2" t="s">
        <v>19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ht="6" customHeight="1"/>
    <row r="4" spans="2:22" ht="15.75" customHeight="1">
      <c r="B4" s="133" t="s">
        <v>111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2:22" ht="12" customHeight="1">
      <c r="B5" s="139" t="s">
        <v>112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</row>
    <row r="6" spans="2:22" ht="12" customHeight="1">
      <c r="B6" s="139" t="s">
        <v>113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</row>
    <row r="7" spans="2:22" ht="12" customHeight="1"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</row>
    <row r="8" ht="4.5" customHeight="1"/>
    <row r="9" spans="2:22" ht="12" customHeight="1" hidden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</row>
    <row r="10" ht="12.75" hidden="1"/>
    <row r="11" spans="2:17" ht="15.75">
      <c r="B11" s="13" t="s">
        <v>72</v>
      </c>
      <c r="C11" s="13"/>
      <c r="D11" s="13"/>
      <c r="E11" s="13"/>
      <c r="G11" s="5"/>
      <c r="H11" s="14" t="str">
        <f>Kriminal!H6</f>
        <v>DICEMBRU, 2008</v>
      </c>
      <c r="I11" s="5"/>
      <c r="L11" s="5"/>
      <c r="M11" s="5"/>
      <c r="P11" s="5"/>
      <c r="Q11" s="5"/>
    </row>
    <row r="12" ht="3.75" customHeight="1"/>
    <row r="13" spans="2:22" ht="106.5" customHeight="1">
      <c r="B13" s="136" t="s">
        <v>149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ht="6.75" customHeight="1" hidden="1"/>
    <row r="15" spans="2:22" ht="10.5" customHeight="1">
      <c r="B15" s="138" t="s">
        <v>41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</row>
    <row r="16" spans="15:21" ht="41.25" customHeight="1">
      <c r="O16" s="15"/>
      <c r="P16" s="15"/>
      <c r="Q16" s="15"/>
      <c r="R16" s="15"/>
      <c r="S16" s="15"/>
      <c r="T16" s="15"/>
      <c r="U16" s="15"/>
    </row>
    <row r="17" ht="12.75" customHeight="1">
      <c r="R17" s="16" t="s">
        <v>150</v>
      </c>
    </row>
    <row r="18" ht="11.25" customHeight="1">
      <c r="R18" s="16"/>
    </row>
    <row r="19" ht="10.5" customHeight="1"/>
    <row r="20" spans="2:22" ht="12.75" customHeight="1">
      <c r="B20" s="17"/>
      <c r="C20" s="18"/>
      <c r="D20" s="18"/>
      <c r="E20" s="18"/>
      <c r="F20" s="18"/>
      <c r="G20" s="19" t="s">
        <v>5</v>
      </c>
      <c r="H20" s="19"/>
      <c r="I20" s="19" t="s">
        <v>2</v>
      </c>
      <c r="J20" s="19"/>
      <c r="K20" s="19" t="s">
        <v>42</v>
      </c>
      <c r="L20" s="19"/>
      <c r="M20" s="19"/>
      <c r="N20" s="19" t="s">
        <v>4</v>
      </c>
      <c r="O20" s="19"/>
      <c r="P20" s="19"/>
      <c r="Q20" s="19" t="s">
        <v>1</v>
      </c>
      <c r="R20" s="19"/>
      <c r="S20" s="19" t="s">
        <v>46</v>
      </c>
      <c r="T20" s="19"/>
      <c r="U20" s="19" t="s">
        <v>21</v>
      </c>
      <c r="V20" s="20"/>
    </row>
    <row r="21" spans="2:22" ht="13.5" customHeight="1" thickBot="1">
      <c r="B21" s="21"/>
      <c r="C21" s="22"/>
      <c r="D21" s="22"/>
      <c r="E21" s="22"/>
      <c r="F21" s="22"/>
      <c r="G21" s="23"/>
      <c r="H21" s="23"/>
      <c r="I21" s="23"/>
      <c r="J21" s="23"/>
      <c r="K21" s="23" t="s">
        <v>43</v>
      </c>
      <c r="L21" s="23"/>
      <c r="M21" s="23" t="s">
        <v>44</v>
      </c>
      <c r="N21" s="23"/>
      <c r="O21" s="23" t="s">
        <v>45</v>
      </c>
      <c r="P21" s="23"/>
      <c r="Q21" s="23"/>
      <c r="R21" s="23"/>
      <c r="S21" s="23" t="s">
        <v>47</v>
      </c>
      <c r="T21" s="23"/>
      <c r="U21" s="23"/>
      <c r="V21" s="24"/>
    </row>
    <row r="22" ht="3.75" customHeight="1"/>
    <row r="23" ht="3.75" customHeight="1"/>
    <row r="24" spans="2:22" ht="12.7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0"/>
    </row>
    <row r="25" spans="2:22" ht="18" customHeight="1">
      <c r="B25" s="25"/>
      <c r="C25" s="41">
        <v>1</v>
      </c>
      <c r="D25" s="41" t="s">
        <v>11</v>
      </c>
      <c r="E25" s="26"/>
      <c r="F25" s="5"/>
      <c r="G25" s="41">
        <f>'[1]Kriminal (Appelli Superjuri)'!$Q$25</f>
        <v>22</v>
      </c>
      <c r="H25" s="5"/>
      <c r="I25" s="41"/>
      <c r="J25" s="5"/>
      <c r="K25" s="41"/>
      <c r="L25" s="5"/>
      <c r="M25" s="41"/>
      <c r="N25" s="5"/>
      <c r="O25" s="41"/>
      <c r="P25" s="5"/>
      <c r="Q25" s="44">
        <f>IF(ISNUMBER(G25),G25,0)+IF(ISNUMBER(I25),I25,0)-IF(ISNUMBER(K25),K25,0)+IF(ISNUMBER(M25),M25,0)-IF(ISNUMBER(O25),O25,0)</f>
        <v>22</v>
      </c>
      <c r="R25" s="5"/>
      <c r="S25" s="41"/>
      <c r="T25" s="5"/>
      <c r="U25" s="44">
        <f>IF(ISNUMBER(Q25),Q25,0)-IF(ISNUMBER(S25),S25,0)</f>
        <v>22</v>
      </c>
      <c r="V25" s="27"/>
    </row>
    <row r="26" spans="2:22" ht="3.75" customHeight="1"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4"/>
      <c r="R26" s="5"/>
      <c r="S26" s="5"/>
      <c r="T26" s="5"/>
      <c r="U26" s="44"/>
      <c r="V26" s="27"/>
    </row>
    <row r="27" spans="2:22" ht="18" customHeight="1">
      <c r="B27" s="25"/>
      <c r="C27" s="41"/>
      <c r="D27" s="41"/>
      <c r="E27" s="26"/>
      <c r="F27" s="5"/>
      <c r="G27" s="41"/>
      <c r="H27" s="5"/>
      <c r="I27" s="41"/>
      <c r="J27" s="5"/>
      <c r="K27" s="41"/>
      <c r="L27" s="5"/>
      <c r="M27" s="41"/>
      <c r="N27" s="5"/>
      <c r="O27" s="41"/>
      <c r="P27" s="5"/>
      <c r="Q27" s="44">
        <f>IF(ISNUMBER(G27),G27,0)+IF(ISNUMBER(I27),I27,0)-IF(ISNUMBER(K27),K27,0)+IF(ISNUMBER(M27),M27,0)-IF(ISNUMBER(O27),O27,0)</f>
        <v>0</v>
      </c>
      <c r="R27" s="5"/>
      <c r="S27" s="41"/>
      <c r="T27" s="5"/>
      <c r="U27" s="44">
        <f>IF(ISNUMBER(Q27),Q27,0)-IF(ISNUMBER(S27),S27,0)</f>
        <v>0</v>
      </c>
      <c r="V27" s="27"/>
    </row>
    <row r="28" spans="2:22" ht="3.75" customHeight="1"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4"/>
      <c r="R28" s="5"/>
      <c r="S28" s="5"/>
      <c r="T28" s="5"/>
      <c r="U28" s="44"/>
      <c r="V28" s="27"/>
    </row>
    <row r="29" spans="2:22" ht="18" customHeight="1">
      <c r="B29" s="25"/>
      <c r="C29" s="41"/>
      <c r="D29" s="41"/>
      <c r="E29" s="26"/>
      <c r="F29" s="5"/>
      <c r="G29" s="41"/>
      <c r="H29" s="5"/>
      <c r="I29" s="41"/>
      <c r="J29" s="5"/>
      <c r="K29" s="41"/>
      <c r="L29" s="5"/>
      <c r="M29" s="41"/>
      <c r="N29" s="5"/>
      <c r="O29" s="41"/>
      <c r="P29" s="5"/>
      <c r="Q29" s="44">
        <f>IF(ISNUMBER(G29),G29,0)+IF(ISNUMBER(I29),I29,0)-IF(ISNUMBER(K29),K29,0)+IF(ISNUMBER(M29),M29,0)-IF(ISNUMBER(O29),O29,0)</f>
        <v>0</v>
      </c>
      <c r="R29" s="5"/>
      <c r="S29" s="41"/>
      <c r="T29" s="5"/>
      <c r="U29" s="44">
        <f>IF(ISNUMBER(Q29),Q29,0)-IF(ISNUMBER(S29),S29,0)</f>
        <v>0</v>
      </c>
      <c r="V29" s="27"/>
    </row>
    <row r="30" spans="2:22" ht="3.75" customHeight="1"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4"/>
      <c r="R30" s="5"/>
      <c r="S30" s="5"/>
      <c r="T30" s="5"/>
      <c r="U30" s="44"/>
      <c r="V30" s="27"/>
    </row>
    <row r="31" spans="2:22" ht="18" customHeight="1">
      <c r="B31" s="25"/>
      <c r="C31" s="41"/>
      <c r="D31" s="41"/>
      <c r="E31" s="26"/>
      <c r="F31" s="5"/>
      <c r="G31" s="41"/>
      <c r="H31" s="5"/>
      <c r="I31" s="41"/>
      <c r="J31" s="5"/>
      <c r="K31" s="41"/>
      <c r="L31" s="5"/>
      <c r="M31" s="41"/>
      <c r="N31" s="5"/>
      <c r="O31" s="41"/>
      <c r="P31" s="5"/>
      <c r="Q31" s="44">
        <f>IF(ISNUMBER(G31),G31,0)+IF(ISNUMBER(I31),I31,0)-IF(ISNUMBER(K31),K31,0)+IF(ISNUMBER(M31),M31,0)-IF(ISNUMBER(O31),O31,0)</f>
        <v>0</v>
      </c>
      <c r="R31" s="5"/>
      <c r="S31" s="41"/>
      <c r="T31" s="5"/>
      <c r="U31" s="44">
        <f>IF(ISNUMBER(Q31),Q31,0)-IF(ISNUMBER(S31),S31,0)</f>
        <v>0</v>
      </c>
      <c r="V31" s="27"/>
    </row>
    <row r="32" spans="2:22" ht="3.75" customHeight="1">
      <c r="B32" s="2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4"/>
      <c r="R32" s="5"/>
      <c r="S32" s="5"/>
      <c r="T32" s="5"/>
      <c r="U32" s="44"/>
      <c r="V32" s="27"/>
    </row>
    <row r="33" spans="2:22" ht="18" customHeight="1">
      <c r="B33" s="25"/>
      <c r="C33" s="41"/>
      <c r="D33" s="41"/>
      <c r="E33" s="26"/>
      <c r="F33" s="5"/>
      <c r="G33" s="41"/>
      <c r="H33" s="5"/>
      <c r="I33" s="41"/>
      <c r="J33" s="5"/>
      <c r="K33" s="41"/>
      <c r="L33" s="5"/>
      <c r="M33" s="41"/>
      <c r="N33" s="5"/>
      <c r="O33" s="41"/>
      <c r="P33" s="5"/>
      <c r="Q33" s="44">
        <f>IF(ISNUMBER(G33),G33,0)+IF(ISNUMBER(I33),I33,0)-IF(ISNUMBER(K33),K33,0)+IF(ISNUMBER(M33),M33,0)-IF(ISNUMBER(O33),O33,0)</f>
        <v>0</v>
      </c>
      <c r="R33" s="5"/>
      <c r="S33" s="41"/>
      <c r="T33" s="5"/>
      <c r="U33" s="44">
        <f>IF(ISNUMBER(Q33),Q33,0)-IF(ISNUMBER(S33),S33,0)</f>
        <v>0</v>
      </c>
      <c r="V33" s="27"/>
    </row>
    <row r="34" spans="2:22" ht="3.75" customHeight="1">
      <c r="B34" s="2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4"/>
      <c r="R34" s="5"/>
      <c r="S34" s="5"/>
      <c r="T34" s="5"/>
      <c r="U34" s="44"/>
      <c r="V34" s="27"/>
    </row>
    <row r="35" spans="2:22" ht="18" customHeight="1">
      <c r="B35" s="25"/>
      <c r="C35" s="41"/>
      <c r="D35" s="41"/>
      <c r="E35" s="26"/>
      <c r="F35" s="5"/>
      <c r="G35" s="41"/>
      <c r="H35" s="5"/>
      <c r="I35" s="41"/>
      <c r="J35" s="5"/>
      <c r="K35" s="41"/>
      <c r="L35" s="5"/>
      <c r="M35" s="41"/>
      <c r="N35" s="5"/>
      <c r="O35" s="41"/>
      <c r="P35" s="5"/>
      <c r="Q35" s="44">
        <f>IF(ISNUMBER(G35),G35,0)+IF(ISNUMBER(I35),I35,0)-IF(ISNUMBER(K35),K35,0)+IF(ISNUMBER(M35),M35,0)-IF(ISNUMBER(O35),O35,0)</f>
        <v>0</v>
      </c>
      <c r="R35" s="5"/>
      <c r="S35" s="41"/>
      <c r="T35" s="5"/>
      <c r="U35" s="44">
        <f>IF(ISNUMBER(Q35),Q35,0)-IF(ISNUMBER(S35),S35,0)</f>
        <v>0</v>
      </c>
      <c r="V35" s="27"/>
    </row>
    <row r="36" spans="2:22" ht="3.75" customHeight="1">
      <c r="B36" s="2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4"/>
      <c r="R36" s="5"/>
      <c r="S36" s="5"/>
      <c r="T36" s="5"/>
      <c r="U36" s="44"/>
      <c r="V36" s="27"/>
    </row>
    <row r="37" spans="2:22" ht="18" customHeight="1">
      <c r="B37" s="25"/>
      <c r="C37" s="41"/>
      <c r="D37" s="41"/>
      <c r="E37" s="26"/>
      <c r="F37" s="5"/>
      <c r="G37" s="41"/>
      <c r="H37" s="5"/>
      <c r="I37" s="41"/>
      <c r="J37" s="5"/>
      <c r="K37" s="41"/>
      <c r="L37" s="5"/>
      <c r="M37" s="41"/>
      <c r="N37" s="5"/>
      <c r="O37" s="41"/>
      <c r="P37" s="5"/>
      <c r="Q37" s="44">
        <f>IF(ISNUMBER(G37),G37,0)+IF(ISNUMBER(I37),I37,0)-IF(ISNUMBER(K37),K37,0)+IF(ISNUMBER(M37),M37,0)-IF(ISNUMBER(O37),O37,0)</f>
        <v>0</v>
      </c>
      <c r="R37" s="5"/>
      <c r="S37" s="41"/>
      <c r="T37" s="5"/>
      <c r="U37" s="44">
        <f>IF(ISNUMBER(Q37),Q37,0)-IF(ISNUMBER(S37),S37,0)</f>
        <v>0</v>
      </c>
      <c r="V37" s="27"/>
    </row>
    <row r="38" spans="2:22" ht="3.75" customHeight="1">
      <c r="B38" s="2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4"/>
      <c r="R38" s="5"/>
      <c r="S38" s="5"/>
      <c r="T38" s="5"/>
      <c r="U38" s="44"/>
      <c r="V38" s="27"/>
    </row>
    <row r="39" spans="2:22" ht="18" customHeight="1">
      <c r="B39" s="25"/>
      <c r="C39" s="41"/>
      <c r="D39" s="41"/>
      <c r="E39" s="26"/>
      <c r="F39" s="5"/>
      <c r="G39" s="41"/>
      <c r="H39" s="5"/>
      <c r="I39" s="41"/>
      <c r="J39" s="5"/>
      <c r="K39" s="41"/>
      <c r="L39" s="5"/>
      <c r="M39" s="41"/>
      <c r="N39" s="5"/>
      <c r="O39" s="41"/>
      <c r="P39" s="5"/>
      <c r="Q39" s="44">
        <f>IF(ISNUMBER(G39),G39,0)+IF(ISNUMBER(I39),I39,0)-IF(ISNUMBER(K39),K39,0)+IF(ISNUMBER(M39),M39,0)-IF(ISNUMBER(O39),O39,0)</f>
        <v>0</v>
      </c>
      <c r="R39" s="5"/>
      <c r="S39" s="41"/>
      <c r="T39" s="5"/>
      <c r="U39" s="44">
        <f>IF(ISNUMBER(Q39),Q39,0)-IF(ISNUMBER(S39),S39,0)</f>
        <v>0</v>
      </c>
      <c r="V39" s="27"/>
    </row>
    <row r="40" spans="2:22" ht="3.75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4"/>
      <c r="R40" s="5"/>
      <c r="S40" s="5"/>
      <c r="T40" s="5"/>
      <c r="U40" s="44"/>
      <c r="V40" s="27"/>
    </row>
    <row r="41" spans="2:22" ht="18" customHeight="1">
      <c r="B41" s="25"/>
      <c r="C41" s="41"/>
      <c r="D41" s="41"/>
      <c r="E41" s="26"/>
      <c r="F41" s="5"/>
      <c r="G41" s="41"/>
      <c r="H41" s="5"/>
      <c r="I41" s="41"/>
      <c r="J41" s="5"/>
      <c r="K41" s="41"/>
      <c r="L41" s="5"/>
      <c r="M41" s="41"/>
      <c r="N41" s="5"/>
      <c r="O41" s="41"/>
      <c r="P41" s="5"/>
      <c r="Q41" s="44">
        <f>IF(ISNUMBER(G41),G41,0)+IF(ISNUMBER(I41),I41,0)-IF(ISNUMBER(K41),K41,0)+IF(ISNUMBER(M41),M41,0)-IF(ISNUMBER(O41),O41,0)</f>
        <v>0</v>
      </c>
      <c r="R41" s="5"/>
      <c r="S41" s="41"/>
      <c r="T41" s="5"/>
      <c r="U41" s="44">
        <f>IF(ISNUMBER(Q41),Q41,0)-IF(ISNUMBER(S41),S41,0)</f>
        <v>0</v>
      </c>
      <c r="V41" s="27"/>
    </row>
    <row r="42" spans="2:22" ht="3.75" customHeight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4"/>
      <c r="R42" s="5"/>
      <c r="S42" s="5"/>
      <c r="T42" s="5"/>
      <c r="U42" s="44"/>
      <c r="V42" s="27"/>
    </row>
    <row r="43" spans="2:22" ht="18" customHeight="1">
      <c r="B43" s="25"/>
      <c r="C43" s="41"/>
      <c r="D43" s="41"/>
      <c r="E43" s="26"/>
      <c r="F43" s="5"/>
      <c r="G43" s="41"/>
      <c r="H43" s="5"/>
      <c r="I43" s="41"/>
      <c r="J43" s="5"/>
      <c r="K43" s="41"/>
      <c r="L43" s="5"/>
      <c r="M43" s="41"/>
      <c r="N43" s="5"/>
      <c r="O43" s="41"/>
      <c r="P43" s="5"/>
      <c r="Q43" s="44">
        <f>IF(ISNUMBER(G43),G43,0)+IF(ISNUMBER(I43),I43,0)-IF(ISNUMBER(K43),K43,0)+IF(ISNUMBER(M43),M43,0)-IF(ISNUMBER(O43),O43,0)</f>
        <v>0</v>
      </c>
      <c r="R43" s="5"/>
      <c r="S43" s="41"/>
      <c r="T43" s="5"/>
      <c r="U43" s="44">
        <f>IF(ISNUMBER(Q43),Q43,0)-IF(ISNUMBER(S43),S43,0)</f>
        <v>0</v>
      </c>
      <c r="V43" s="27"/>
    </row>
    <row r="44" spans="2:22" ht="5.25" customHeight="1"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7"/>
    </row>
    <row r="45" spans="2:22" ht="13.5" thickBot="1">
      <c r="B45" s="25"/>
      <c r="C45" s="5" t="s">
        <v>7</v>
      </c>
      <c r="D45" s="5"/>
      <c r="E45" s="5"/>
      <c r="F45" s="5"/>
      <c r="G45" s="45">
        <f>IF(ISNUMBER(G25),G25,0)+IF(ISNUMBER(G27),G27,0)+IF(ISNUMBER(G29),G29,0)+IF(ISNUMBER(G31),G31,0)+IF(ISNUMBER(G33),G33,0)+IF(ISNUMBER(G35),G35,0)+IF(ISNUMBER(G37),G37,0)+IF(ISNUMBER(G39),G39,0)+IF(ISNUMBER(G41),G41,0)+IF(ISNUMBER(G43),G43,0)</f>
        <v>22</v>
      </c>
      <c r="H45" s="44"/>
      <c r="I45" s="45">
        <f>SUM(I25:I43)</f>
        <v>0</v>
      </c>
      <c r="J45" s="44"/>
      <c r="K45" s="45">
        <f>SUM(K25:K43)</f>
        <v>0</v>
      </c>
      <c r="L45" s="44"/>
      <c r="M45" s="45">
        <f>SUM(M25:M43)</f>
        <v>0</v>
      </c>
      <c r="N45" s="44"/>
      <c r="O45" s="45">
        <f>SUM(O25:O43)</f>
        <v>0</v>
      </c>
      <c r="P45" s="44"/>
      <c r="Q45" s="45">
        <f>SUM(Q25:Q43)</f>
        <v>22</v>
      </c>
      <c r="R45" s="44"/>
      <c r="S45" s="45">
        <f>SUM(S25:S43)</f>
        <v>0</v>
      </c>
      <c r="T45" s="44"/>
      <c r="U45" s="45">
        <f>SUM(U25:U43)</f>
        <v>22</v>
      </c>
      <c r="V45" s="27"/>
    </row>
    <row r="46" spans="2:22" ht="17.25" customHeight="1" thickBot="1" thickTop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8"/>
    </row>
    <row r="48" ht="12.75">
      <c r="C48" s="12" t="s">
        <v>48</v>
      </c>
    </row>
    <row r="49" spans="12:15" ht="12.75">
      <c r="L49" s="29" t="s">
        <v>59</v>
      </c>
      <c r="O49" s="30"/>
    </row>
    <row r="50" spans="3:21" ht="12.75">
      <c r="C50" s="15"/>
      <c r="D50" s="15"/>
      <c r="E50" s="15"/>
      <c r="O50" s="15"/>
      <c r="P50" s="15"/>
      <c r="Q50" s="15"/>
      <c r="R50" s="15"/>
      <c r="S50" s="15"/>
      <c r="T50" s="15"/>
      <c r="U50" s="15"/>
    </row>
    <row r="51" spans="3:18" ht="12.75">
      <c r="C51" s="135" t="s">
        <v>17</v>
      </c>
      <c r="D51" s="135"/>
      <c r="E51" s="135"/>
      <c r="K51" s="5"/>
      <c r="L51" s="29" t="s">
        <v>58</v>
      </c>
      <c r="O51" s="30"/>
      <c r="R51" s="43"/>
    </row>
    <row r="52" ht="12.75">
      <c r="R52" s="16" t="s">
        <v>15</v>
      </c>
    </row>
    <row r="53" spans="15:21" ht="12.75">
      <c r="O53" s="31"/>
      <c r="P53" s="32"/>
      <c r="Q53" s="32"/>
      <c r="R53" s="32"/>
      <c r="S53" s="32"/>
      <c r="T53" s="32"/>
      <c r="U53" s="33"/>
    </row>
    <row r="54" spans="12:21" ht="12.75">
      <c r="L54" s="29" t="s">
        <v>60</v>
      </c>
      <c r="O54" s="34"/>
      <c r="P54" s="5"/>
      <c r="Q54" s="5"/>
      <c r="R54" s="5"/>
      <c r="S54" s="5"/>
      <c r="T54" s="5"/>
      <c r="U54" s="35"/>
    </row>
    <row r="55" spans="15:21" ht="12.75">
      <c r="O55" s="36"/>
      <c r="P55" s="37"/>
      <c r="Q55" s="37"/>
      <c r="R55" s="37"/>
      <c r="S55" s="37"/>
      <c r="T55" s="37"/>
      <c r="U55" s="38"/>
    </row>
  </sheetData>
  <sheetProtection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V55"/>
  <sheetViews>
    <sheetView showGridLines="0" showZeros="0" zoomScalePageLayoutView="0" workbookViewId="0" topLeftCell="A18">
      <selection activeCell="S29" sqref="S29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 customHeight="1">
      <c r="B2" s="133" t="s">
        <v>20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</row>
    <row r="3" ht="6" customHeight="1"/>
    <row r="4" spans="2:22" ht="15.75" customHeight="1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2:22" ht="12" customHeight="1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spans="2:22" ht="12" customHeight="1"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</row>
    <row r="7" spans="2:22" ht="12" customHeight="1"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</row>
    <row r="8" ht="4.5" customHeight="1"/>
    <row r="9" spans="2:22" ht="12" customHeight="1" hidden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</row>
    <row r="10" ht="12.75" hidden="1"/>
    <row r="11" spans="2:17" ht="15.75">
      <c r="B11" s="13" t="s">
        <v>72</v>
      </c>
      <c r="C11" s="13"/>
      <c r="D11" s="13"/>
      <c r="E11" s="13"/>
      <c r="G11" s="5"/>
      <c r="H11" s="14" t="str">
        <f>Kriminal!H6</f>
        <v>DICEMBRU, 2008</v>
      </c>
      <c r="I11" s="5"/>
      <c r="L11" s="5"/>
      <c r="M11" s="5"/>
      <c r="P11" s="5"/>
      <c r="Q11" s="5"/>
    </row>
    <row r="12" ht="3.75" customHeight="1"/>
    <row r="13" spans="2:22" ht="106.5" customHeight="1">
      <c r="B13" s="136" t="s">
        <v>149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ht="6.75" customHeight="1" hidden="1"/>
    <row r="15" spans="2:22" ht="10.5" customHeight="1">
      <c r="B15" s="138" t="s">
        <v>41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</row>
    <row r="16" spans="15:21" ht="41.25" customHeight="1">
      <c r="O16" s="15"/>
      <c r="P16" s="15"/>
      <c r="Q16" s="15"/>
      <c r="R16" s="15"/>
      <c r="S16" s="15"/>
      <c r="T16" s="15"/>
      <c r="U16" s="15"/>
    </row>
    <row r="17" ht="12.75" customHeight="1">
      <c r="R17" s="16" t="s">
        <v>150</v>
      </c>
    </row>
    <row r="18" ht="11.25" customHeight="1">
      <c r="R18" s="16"/>
    </row>
    <row r="19" ht="10.5" customHeight="1"/>
    <row r="20" spans="2:22" ht="12.75" customHeight="1">
      <c r="B20" s="17"/>
      <c r="C20" s="18"/>
      <c r="D20" s="18"/>
      <c r="E20" s="18"/>
      <c r="F20" s="18"/>
      <c r="G20" s="19" t="s">
        <v>5</v>
      </c>
      <c r="H20" s="19"/>
      <c r="I20" s="19" t="s">
        <v>2</v>
      </c>
      <c r="J20" s="19"/>
      <c r="K20" s="19" t="s">
        <v>42</v>
      </c>
      <c r="L20" s="19"/>
      <c r="M20" s="19"/>
      <c r="N20" s="19" t="s">
        <v>4</v>
      </c>
      <c r="O20" s="19"/>
      <c r="P20" s="19"/>
      <c r="Q20" s="19" t="s">
        <v>1</v>
      </c>
      <c r="R20" s="19"/>
      <c r="S20" s="19" t="s">
        <v>46</v>
      </c>
      <c r="T20" s="19"/>
      <c r="U20" s="19" t="s">
        <v>21</v>
      </c>
      <c r="V20" s="20"/>
    </row>
    <row r="21" spans="2:22" ht="13.5" customHeight="1" thickBot="1">
      <c r="B21" s="21"/>
      <c r="C21" s="22"/>
      <c r="D21" s="22"/>
      <c r="E21" s="22"/>
      <c r="F21" s="22"/>
      <c r="G21" s="23"/>
      <c r="H21" s="23"/>
      <c r="I21" s="23"/>
      <c r="J21" s="23"/>
      <c r="K21" s="23" t="s">
        <v>43</v>
      </c>
      <c r="L21" s="23"/>
      <c r="M21" s="23" t="s">
        <v>44</v>
      </c>
      <c r="N21" s="23"/>
      <c r="O21" s="23" t="s">
        <v>45</v>
      </c>
      <c r="P21" s="23"/>
      <c r="Q21" s="23"/>
      <c r="R21" s="23"/>
      <c r="S21" s="23" t="s">
        <v>47</v>
      </c>
      <c r="T21" s="23"/>
      <c r="U21" s="23"/>
      <c r="V21" s="24"/>
    </row>
    <row r="22" ht="3.75" customHeight="1"/>
    <row r="23" ht="3.75" customHeight="1"/>
    <row r="24" spans="2:22" ht="12.7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0"/>
    </row>
    <row r="25" spans="2:22" ht="18" customHeight="1">
      <c r="B25" s="25"/>
      <c r="C25" s="26">
        <v>1</v>
      </c>
      <c r="D25" s="26" t="s">
        <v>134</v>
      </c>
      <c r="E25" s="26"/>
      <c r="F25" s="5"/>
      <c r="G25" s="41">
        <f>'[1]Kriminal (Appelli Inferjuri)'!$Q$25</f>
        <v>14</v>
      </c>
      <c r="H25" s="5"/>
      <c r="I25" s="41"/>
      <c r="J25" s="5"/>
      <c r="K25" s="41"/>
      <c r="L25" s="5"/>
      <c r="M25" s="41"/>
      <c r="N25" s="5"/>
      <c r="O25" s="41"/>
      <c r="P25" s="5"/>
      <c r="Q25" s="44">
        <f>IF(ISNUMBER(G25),G25,0)+IF(ISNUMBER(I25),I25,0)-IF(ISNUMBER(K25),K25,0)+IF(ISNUMBER(M25),M25,0)-IF(ISNUMBER(O25),O25,0)</f>
        <v>14</v>
      </c>
      <c r="R25" s="5"/>
      <c r="S25" s="41"/>
      <c r="T25" s="5"/>
      <c r="U25" s="44">
        <f>IF(ISNUMBER(Q25),Q25,0)-IF(ISNUMBER(S25),S25,0)</f>
        <v>14</v>
      </c>
      <c r="V25" s="27"/>
    </row>
    <row r="26" spans="2:22" ht="3.75" customHeight="1"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4"/>
      <c r="R26" s="5"/>
      <c r="S26" s="5"/>
      <c r="T26" s="5"/>
      <c r="U26" s="44"/>
      <c r="V26" s="27"/>
    </row>
    <row r="27" spans="2:22" ht="18" customHeight="1">
      <c r="B27" s="25"/>
      <c r="C27" s="26">
        <v>2</v>
      </c>
      <c r="D27" s="26" t="s">
        <v>24</v>
      </c>
      <c r="E27" s="26"/>
      <c r="F27" s="5"/>
      <c r="G27" s="41">
        <f>'[1]Kriminal (Appelli Inferjuri)'!$Q$27</f>
        <v>22</v>
      </c>
      <c r="H27" s="5"/>
      <c r="I27" s="41">
        <v>0</v>
      </c>
      <c r="J27" s="5"/>
      <c r="K27" s="41">
        <v>4</v>
      </c>
      <c r="L27" s="5"/>
      <c r="M27" s="41">
        <v>0</v>
      </c>
      <c r="N27" s="5"/>
      <c r="O27" s="41"/>
      <c r="P27" s="5"/>
      <c r="Q27" s="44">
        <f>IF(ISNUMBER(G27),G27,0)+IF(ISNUMBER(I27),I27,0)-IF(ISNUMBER(K27),K27,0)+IF(ISNUMBER(M27),M27,0)-IF(ISNUMBER(O27),O27,0)</f>
        <v>18</v>
      </c>
      <c r="R27" s="5"/>
      <c r="S27" s="41"/>
      <c r="T27" s="5"/>
      <c r="U27" s="44">
        <f>IF(ISNUMBER(Q27),Q27,0)-IF(ISNUMBER(S27),S27,0)</f>
        <v>18</v>
      </c>
      <c r="V27" s="27"/>
    </row>
    <row r="28" spans="2:22" ht="3.75" customHeight="1"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4"/>
      <c r="R28" s="5"/>
      <c r="S28" s="5"/>
      <c r="T28" s="5"/>
      <c r="U28" s="44"/>
      <c r="V28" s="27"/>
    </row>
    <row r="29" spans="2:22" ht="18" customHeight="1">
      <c r="B29" s="25"/>
      <c r="C29" s="26">
        <v>3</v>
      </c>
      <c r="D29" s="26" t="s">
        <v>108</v>
      </c>
      <c r="E29" s="26"/>
      <c r="F29" s="5"/>
      <c r="G29" s="41">
        <f>'[1]Kriminal (Appelli Inferjuri)'!$Q$29</f>
        <v>58</v>
      </c>
      <c r="H29" s="5"/>
      <c r="I29" s="41">
        <v>20</v>
      </c>
      <c r="J29" s="5"/>
      <c r="K29" s="41">
        <v>13</v>
      </c>
      <c r="L29" s="5"/>
      <c r="M29" s="41"/>
      <c r="N29" s="5"/>
      <c r="O29" s="41">
        <v>0</v>
      </c>
      <c r="P29" s="5"/>
      <c r="Q29" s="44">
        <f>IF(ISNUMBER(G29),G29,0)+IF(ISNUMBER(I29),I29,0)-IF(ISNUMBER(K29),K29,0)+IF(ISNUMBER(M29),M29,0)-IF(ISNUMBER(O29),O29,0)</f>
        <v>65</v>
      </c>
      <c r="R29" s="5"/>
      <c r="S29" s="41"/>
      <c r="T29" s="5"/>
      <c r="U29" s="44">
        <f>IF(ISNUMBER(Q29),Q29,0)-IF(ISNUMBER(S29),S29,0)</f>
        <v>65</v>
      </c>
      <c r="V29" s="27"/>
    </row>
    <row r="30" spans="2:22" ht="3.75" customHeight="1"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4"/>
      <c r="R30" s="5"/>
      <c r="S30" s="5"/>
      <c r="T30" s="5"/>
      <c r="U30" s="44"/>
      <c r="V30" s="27"/>
    </row>
    <row r="31" spans="2:22" ht="18" customHeight="1">
      <c r="B31" s="25"/>
      <c r="C31" s="26">
        <v>4</v>
      </c>
      <c r="D31" s="26" t="s">
        <v>117</v>
      </c>
      <c r="E31" s="26"/>
      <c r="F31" s="5"/>
      <c r="G31" s="41">
        <f>'[1]Kriminal (Appelli Inferjuri)'!$Q$31</f>
        <v>0</v>
      </c>
      <c r="H31" s="5"/>
      <c r="I31" s="41"/>
      <c r="J31" s="5"/>
      <c r="K31" s="41"/>
      <c r="L31" s="5"/>
      <c r="M31" s="41"/>
      <c r="N31" s="5"/>
      <c r="O31" s="41"/>
      <c r="P31" s="5"/>
      <c r="Q31" s="44">
        <f>IF(ISNUMBER(G31),G31,0)+IF(ISNUMBER(I31),I31,0)-IF(ISNUMBER(K31),K31,0)+IF(ISNUMBER(M31),M31,0)-IF(ISNUMBER(O31),O31,0)</f>
        <v>0</v>
      </c>
      <c r="R31" s="5"/>
      <c r="S31" s="41"/>
      <c r="T31" s="5"/>
      <c r="U31" s="44">
        <f>IF(ISNUMBER(Q31),Q31,0)-IF(ISNUMBER(S31),S31,0)</f>
        <v>0</v>
      </c>
      <c r="V31" s="27"/>
    </row>
    <row r="32" spans="2:22" ht="3.75" customHeight="1">
      <c r="B32" s="2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4"/>
      <c r="R32" s="5"/>
      <c r="S32" s="5"/>
      <c r="T32" s="5"/>
      <c r="U32" s="44"/>
      <c r="V32" s="27"/>
    </row>
    <row r="33" spans="2:22" ht="18" customHeight="1">
      <c r="B33" s="25"/>
      <c r="C33" s="26">
        <v>5</v>
      </c>
      <c r="D33" s="26" t="s">
        <v>123</v>
      </c>
      <c r="E33" s="26"/>
      <c r="F33" s="5"/>
      <c r="G33" s="41">
        <f>'[1]Kriminal (Appelli Inferjuri)'!$Q$33</f>
        <v>128</v>
      </c>
      <c r="H33" s="5"/>
      <c r="I33" s="41">
        <v>18</v>
      </c>
      <c r="J33" s="5"/>
      <c r="K33" s="41"/>
      <c r="L33" s="5"/>
      <c r="M33" s="41">
        <v>2</v>
      </c>
      <c r="N33" s="5"/>
      <c r="O33" s="41"/>
      <c r="P33" s="5"/>
      <c r="Q33" s="44">
        <f>IF(ISNUMBER(G33),G33,0)+IF(ISNUMBER(I33),I33,0)-IF(ISNUMBER(K33),K33,0)+IF(ISNUMBER(M33),M33,0)-IF(ISNUMBER(O33),O33,0)</f>
        <v>148</v>
      </c>
      <c r="R33" s="5"/>
      <c r="S33" s="41"/>
      <c r="T33" s="5"/>
      <c r="U33" s="44">
        <f>IF(ISNUMBER(Q33),Q33,0)-IF(ISNUMBER(S33),S33,0)</f>
        <v>148</v>
      </c>
      <c r="V33" s="27"/>
    </row>
    <row r="34" spans="2:22" ht="3.75" customHeight="1">
      <c r="B34" s="2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4"/>
      <c r="R34" s="5"/>
      <c r="S34" s="5"/>
      <c r="T34" s="5"/>
      <c r="U34" s="44"/>
      <c r="V34" s="27"/>
    </row>
    <row r="35" spans="2:22" ht="18" customHeight="1">
      <c r="B35" s="25"/>
      <c r="C35" s="26">
        <v>6</v>
      </c>
      <c r="D35" s="26" t="s">
        <v>110</v>
      </c>
      <c r="E35" s="26"/>
      <c r="F35" s="5"/>
      <c r="G35" s="41">
        <f>'[1]Kriminal (Appelli Inferjuri)'!$Q$35</f>
        <v>3</v>
      </c>
      <c r="H35" s="5"/>
      <c r="I35" s="41">
        <v>3</v>
      </c>
      <c r="J35" s="5"/>
      <c r="K35" s="41"/>
      <c r="L35" s="5"/>
      <c r="M35" s="41"/>
      <c r="N35" s="5"/>
      <c r="O35" s="41"/>
      <c r="P35" s="5"/>
      <c r="Q35" s="44">
        <f>IF(ISNUMBER(G35),G35,0)+IF(ISNUMBER(I35),I35,0)-IF(ISNUMBER(K35),K35,0)+IF(ISNUMBER(M35),M35,0)-IF(ISNUMBER(O35),O35,0)</f>
        <v>6</v>
      </c>
      <c r="R35" s="5"/>
      <c r="S35" s="41"/>
      <c r="T35" s="5"/>
      <c r="U35" s="44">
        <f>IF(ISNUMBER(Q35),Q35,0)-IF(ISNUMBER(S35),S35,0)</f>
        <v>6</v>
      </c>
      <c r="V35" s="27"/>
    </row>
    <row r="36" spans="2:22" ht="3.75" customHeight="1">
      <c r="B36" s="2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4"/>
      <c r="R36" s="5"/>
      <c r="S36" s="5"/>
      <c r="T36" s="5"/>
      <c r="U36" s="44"/>
      <c r="V36" s="27"/>
    </row>
    <row r="37" spans="2:22" ht="18" customHeight="1">
      <c r="B37" s="25"/>
      <c r="C37" s="120">
        <v>7</v>
      </c>
      <c r="D37" s="120" t="s">
        <v>153</v>
      </c>
      <c r="E37" s="120"/>
      <c r="F37" s="5"/>
      <c r="G37" s="41">
        <f>'[1]Kriminal (Appelli Inferjuri)'!$Q$37</f>
        <v>0</v>
      </c>
      <c r="H37" s="5"/>
      <c r="I37" s="41"/>
      <c r="J37" s="5"/>
      <c r="K37" s="41"/>
      <c r="L37" s="5"/>
      <c r="M37" s="41"/>
      <c r="N37" s="5"/>
      <c r="O37" s="41"/>
      <c r="P37" s="5"/>
      <c r="Q37" s="44">
        <f>IF(ISNUMBER(G37),G37,0)+IF(ISNUMBER(I37),I37,0)-IF(ISNUMBER(K37),K37,0)+IF(ISNUMBER(M37),M37,0)-IF(ISNUMBER(O37),O37,0)</f>
        <v>0</v>
      </c>
      <c r="R37" s="5"/>
      <c r="S37" s="41"/>
      <c r="T37" s="5"/>
      <c r="U37" s="44">
        <f>IF(ISNUMBER(Q37),Q37,0)-IF(ISNUMBER(S37),S37,0)</f>
        <v>0</v>
      </c>
      <c r="V37" s="27"/>
    </row>
    <row r="38" spans="2:22" ht="3.75" customHeight="1">
      <c r="B38" s="2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4"/>
      <c r="R38" s="5"/>
      <c r="S38" s="5"/>
      <c r="T38" s="5"/>
      <c r="U38" s="44"/>
      <c r="V38" s="27"/>
    </row>
    <row r="39" spans="2:22" ht="18" customHeight="1">
      <c r="B39" s="25"/>
      <c r="C39" s="26"/>
      <c r="D39" s="26"/>
      <c r="E39" s="26"/>
      <c r="F39" s="5"/>
      <c r="G39" s="41"/>
      <c r="H39" s="5"/>
      <c r="I39" s="41"/>
      <c r="J39" s="5"/>
      <c r="K39" s="41"/>
      <c r="L39" s="5"/>
      <c r="M39" s="41"/>
      <c r="N39" s="5"/>
      <c r="O39" s="41"/>
      <c r="P39" s="5"/>
      <c r="Q39" s="44">
        <f>IF(ISNUMBER(G39),G39,0)+IF(ISNUMBER(I39),I39,0)-IF(ISNUMBER(K39),K39,0)+IF(ISNUMBER(M39),M39,0)-IF(ISNUMBER(O39),O39,0)</f>
        <v>0</v>
      </c>
      <c r="R39" s="5"/>
      <c r="S39" s="41"/>
      <c r="T39" s="5"/>
      <c r="U39" s="44">
        <f>IF(ISNUMBER(Q39),Q39,0)-IF(ISNUMBER(S39),S39,0)</f>
        <v>0</v>
      </c>
      <c r="V39" s="27"/>
    </row>
    <row r="40" spans="2:22" ht="3.75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4"/>
      <c r="R40" s="5"/>
      <c r="S40" s="5"/>
      <c r="T40" s="5"/>
      <c r="U40" s="44"/>
      <c r="V40" s="27"/>
    </row>
    <row r="41" spans="2:22" ht="18" customHeight="1">
      <c r="B41" s="25"/>
      <c r="C41" s="26"/>
      <c r="D41" s="26"/>
      <c r="E41" s="26"/>
      <c r="F41" s="5"/>
      <c r="G41" s="41"/>
      <c r="H41" s="5"/>
      <c r="I41" s="41"/>
      <c r="J41" s="5"/>
      <c r="K41" s="41"/>
      <c r="L41" s="5"/>
      <c r="M41" s="41"/>
      <c r="N41" s="5"/>
      <c r="O41" s="41"/>
      <c r="P41" s="5"/>
      <c r="Q41" s="44">
        <f>IF(ISNUMBER(G41),G41,0)+IF(ISNUMBER(I41),I41,0)-IF(ISNUMBER(K41),K41,0)+IF(ISNUMBER(M41),M41,0)-IF(ISNUMBER(O41),O41,0)</f>
        <v>0</v>
      </c>
      <c r="R41" s="5"/>
      <c r="S41" s="41"/>
      <c r="T41" s="5"/>
      <c r="U41" s="44">
        <f>IF(ISNUMBER(Q41),Q41,0)-IF(ISNUMBER(S41),S41,0)</f>
        <v>0</v>
      </c>
      <c r="V41" s="27"/>
    </row>
    <row r="42" spans="2:22" ht="3.75" customHeight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4"/>
      <c r="R42" s="5"/>
      <c r="S42" s="5"/>
      <c r="T42" s="5"/>
      <c r="U42" s="44"/>
      <c r="V42" s="27"/>
    </row>
    <row r="43" spans="2:22" ht="18" customHeight="1">
      <c r="B43" s="25"/>
      <c r="C43" s="26"/>
      <c r="D43" s="26"/>
      <c r="E43" s="26"/>
      <c r="F43" s="5"/>
      <c r="G43" s="41"/>
      <c r="H43" s="5"/>
      <c r="I43" s="41"/>
      <c r="J43" s="5"/>
      <c r="K43" s="41"/>
      <c r="L43" s="5"/>
      <c r="M43" s="41"/>
      <c r="N43" s="5"/>
      <c r="O43" s="41"/>
      <c r="P43" s="5"/>
      <c r="Q43" s="44">
        <f>IF(ISNUMBER(G43),G43,0)+IF(ISNUMBER(I43),I43,0)-IF(ISNUMBER(K43),K43,0)+IF(ISNUMBER(M43),M43,0)-IF(ISNUMBER(O43),O43,0)</f>
        <v>0</v>
      </c>
      <c r="R43" s="5"/>
      <c r="S43" s="41"/>
      <c r="T43" s="5"/>
      <c r="U43" s="44">
        <f>IF(ISNUMBER(Q43),Q43,0)-IF(ISNUMBER(S43),S43,0)</f>
        <v>0</v>
      </c>
      <c r="V43" s="27"/>
    </row>
    <row r="44" spans="2:22" ht="5.25" customHeight="1"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7"/>
    </row>
    <row r="45" spans="2:22" ht="13.5" thickBot="1">
      <c r="B45" s="25"/>
      <c r="C45" s="5" t="s">
        <v>7</v>
      </c>
      <c r="D45" s="5"/>
      <c r="E45" s="5"/>
      <c r="F45" s="5"/>
      <c r="G45" s="45">
        <f>IF(ISNUMBER(G25),G25,0)+IF(ISNUMBER(G27),G27,0)+IF(ISNUMBER(G29),G29,0)+IF(ISNUMBER(G31),G31,0)+IF(ISNUMBER(G33),G33,0)+IF(ISNUMBER(G35),G35,0)+IF(ISNUMBER(G37),G37,0)+IF(ISNUMBER(G39),G39,0)+IF(ISNUMBER(G41),G41,0)+IF(ISNUMBER(G43),G43,0)</f>
        <v>225</v>
      </c>
      <c r="H45" s="44"/>
      <c r="I45" s="45">
        <f>SUM(I25:I43)</f>
        <v>41</v>
      </c>
      <c r="J45" s="44"/>
      <c r="K45" s="45">
        <f>SUM(K25:K43)</f>
        <v>17</v>
      </c>
      <c r="L45" s="44"/>
      <c r="M45" s="45">
        <f>SUM(M25:M43)</f>
        <v>2</v>
      </c>
      <c r="N45" s="44"/>
      <c r="O45" s="45">
        <f>SUM(O25:O43)</f>
        <v>0</v>
      </c>
      <c r="P45" s="44"/>
      <c r="Q45" s="45">
        <f>SUM(Q25:Q43)</f>
        <v>251</v>
      </c>
      <c r="R45" s="44"/>
      <c r="S45" s="45">
        <f>SUM(S25:S43)</f>
        <v>0</v>
      </c>
      <c r="T45" s="44"/>
      <c r="U45" s="45">
        <f>SUM(U25:U43)</f>
        <v>251</v>
      </c>
      <c r="V45" s="27"/>
    </row>
    <row r="46" spans="2:22" ht="17.25" customHeight="1" thickBot="1" thickTop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8"/>
    </row>
    <row r="48" ht="12.75">
      <c r="C48" s="12" t="s">
        <v>48</v>
      </c>
    </row>
    <row r="49" spans="12:15" ht="12.75">
      <c r="L49" s="29" t="s">
        <v>59</v>
      </c>
      <c r="O49" s="30"/>
    </row>
    <row r="50" spans="3:21" ht="12.75">
      <c r="C50" s="15"/>
      <c r="D50" s="15"/>
      <c r="E50" s="15"/>
      <c r="O50" s="15"/>
      <c r="P50" s="15"/>
      <c r="Q50" s="15"/>
      <c r="R50" s="15"/>
      <c r="S50" s="15"/>
      <c r="T50" s="15"/>
      <c r="U50" s="15"/>
    </row>
    <row r="51" spans="3:18" ht="12.75">
      <c r="C51" s="135" t="s">
        <v>17</v>
      </c>
      <c r="D51" s="135"/>
      <c r="E51" s="135"/>
      <c r="K51" s="5"/>
      <c r="L51" s="29" t="s">
        <v>58</v>
      </c>
      <c r="O51" s="30"/>
      <c r="R51" s="43"/>
    </row>
    <row r="52" ht="12.75">
      <c r="R52" s="16" t="s">
        <v>15</v>
      </c>
    </row>
    <row r="53" spans="15:21" ht="12.75">
      <c r="O53" s="31"/>
      <c r="P53" s="32"/>
      <c r="Q53" s="32"/>
      <c r="R53" s="32"/>
      <c r="S53" s="32"/>
      <c r="T53" s="32"/>
      <c r="U53" s="33"/>
    </row>
    <row r="54" spans="12:21" ht="12.75">
      <c r="L54" s="29" t="s">
        <v>60</v>
      </c>
      <c r="O54" s="34"/>
      <c r="P54" s="5"/>
      <c r="Q54" s="5"/>
      <c r="R54" s="5"/>
      <c r="S54" s="5"/>
      <c r="T54" s="5"/>
      <c r="U54" s="35"/>
    </row>
    <row r="55" spans="15:21" ht="12.75">
      <c r="O55" s="36"/>
      <c r="P55" s="37"/>
      <c r="Q55" s="37"/>
      <c r="R55" s="37"/>
      <c r="S55" s="37"/>
      <c r="T55" s="37"/>
      <c r="U55" s="38"/>
    </row>
  </sheetData>
  <sheetProtection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9">
      <selection activeCell="K24" sqref="K24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2" t="s">
        <v>74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ht="6" customHeight="1"/>
    <row r="4" spans="2:22" ht="15.75" customHeight="1">
      <c r="B4" s="133" t="s">
        <v>70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2:22" ht="12" customHeight="1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ht="4.5" customHeight="1"/>
    <row r="7" spans="2:22" ht="12" customHeight="1" hidden="1"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DICEMBRU,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6" t="s">
        <v>149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</row>
    <row r="12" ht="6.75" customHeight="1" hidden="1"/>
    <row r="13" spans="2:22" ht="10.5" customHeight="1">
      <c r="B13" s="138" t="s">
        <v>132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'[1]Coppini P.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'[1]Coppini P. (Ghawdex)'!$Q$24</f>
        <v>10</v>
      </c>
      <c r="H24" s="5"/>
      <c r="I24" s="40"/>
      <c r="J24" s="5"/>
      <c r="K24" s="40"/>
      <c r="L24" s="5"/>
      <c r="M24" s="40"/>
      <c r="N24" s="5"/>
      <c r="O24" s="40">
        <v>0</v>
      </c>
      <c r="P24" s="5"/>
      <c r="Q24" s="44">
        <f t="shared" si="0"/>
        <v>10</v>
      </c>
      <c r="R24" s="5"/>
      <c r="S24" s="40"/>
      <c r="T24" s="5"/>
      <c r="U24" s="44">
        <f aca="true" t="shared" si="1" ref="U24:U39">IF(ISNUMBER(Q24),Q24,0)-IF(ISNUMBER(S24),S24,0)</f>
        <v>10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'[1]Coppini P. (Ghawdex)'!$Q$25</f>
        <v>145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145</v>
      </c>
      <c r="R25" s="5"/>
      <c r="S25" s="40"/>
      <c r="T25" s="5"/>
      <c r="U25" s="44">
        <f t="shared" si="1"/>
        <v>145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'[1]Coppini P.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'[1]Coppini P.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'[1]Coppini P.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'[1]Coppini P.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'[1]Coppini P.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'[1]Coppini P.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'[1]Coppini P.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'[1]Coppini P.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'[1]Coppini P.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'[1]Coppini P.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'[1]Coppini P.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129</v>
      </c>
      <c r="E37" s="26"/>
      <c r="F37" s="5"/>
      <c r="G37" s="39">
        <f>'[1]Coppini P.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130</v>
      </c>
      <c r="E38" s="26"/>
      <c r="F38" s="5"/>
      <c r="G38" s="39">
        <f>'[1]Coppini P.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131</v>
      </c>
      <c r="E39" s="26"/>
      <c r="F39" s="5"/>
      <c r="G39" s="39">
        <f>'[1]Coppini P.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155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155</v>
      </c>
      <c r="R41" s="44"/>
      <c r="S41" s="45">
        <f>SUM(S23:S39)</f>
        <v>0</v>
      </c>
      <c r="T41" s="44"/>
      <c r="U41" s="45">
        <f>SUM(U23:U39)</f>
        <v>155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5" t="s">
        <v>17</v>
      </c>
      <c r="D49" s="135"/>
      <c r="E49" s="135"/>
      <c r="K49" s="5"/>
      <c r="L49" s="29" t="s">
        <v>58</v>
      </c>
      <c r="O49" s="30"/>
      <c r="R49" s="43" t="s">
        <v>78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2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L36" sqref="L3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2" t="s">
        <v>74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ht="6" customHeight="1"/>
    <row r="4" spans="2:22" ht="15.75" customHeight="1">
      <c r="B4" s="133" t="s">
        <v>62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2:22" ht="12" customHeight="1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ht="4.5" customHeight="1"/>
    <row r="7" spans="2:22" ht="12" customHeight="1" hidden="1"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DICEMBRU,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6" t="s">
        <v>149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</row>
    <row r="12" ht="6.75" customHeight="1" hidden="1"/>
    <row r="13" spans="2:22" ht="10.5" customHeight="1">
      <c r="B13" s="138" t="s">
        <v>132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'[1]Grixti G. (Ghawdex)'!$Q$23</f>
        <v>9</v>
      </c>
      <c r="H23" s="5"/>
      <c r="I23" s="39"/>
      <c r="J23" s="5"/>
      <c r="K23" s="39">
        <v>4</v>
      </c>
      <c r="L23" s="5"/>
      <c r="M23" s="39">
        <v>0</v>
      </c>
      <c r="N23" s="5"/>
      <c r="O23" s="39">
        <v>0</v>
      </c>
      <c r="P23" s="5"/>
      <c r="Q23" s="44">
        <f aca="true" t="shared" si="0" ref="Q23:Q39">IF(ISNUMBER(G23),G23,0)+IF(ISNUMBER(I23),I23,0)-IF(ISNUMBER(K23),K23,0)+IF(ISNUMBER(M23),M23,0)-IF(ISNUMBER(O23),O23,0)</f>
        <v>5</v>
      </c>
      <c r="R23" s="5"/>
      <c r="S23" s="39"/>
      <c r="T23" s="5"/>
      <c r="U23" s="44">
        <f>IF(ISNUMBER(Q23),Q23,0)-IF(ISNUMBER(S23),S23,0)</f>
        <v>5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'[1]Grixti G. (Ghawdex)'!$Q$24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aca="true" t="shared" si="1" ref="U24:U39">IF(ISNUMBER(Q24),Q24,0)-IF(ISNUMBER(S24),S24,0)</f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'[1]Grixti G. (Ghawdex)'!$Q$25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'[1]Grixti G.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'[1]Grixti G.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'[1]Grixti G.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'[1]Grixti G. (Ghawdex)'!$Q$29</f>
        <v>1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1</v>
      </c>
      <c r="R29" s="5"/>
      <c r="S29" s="40"/>
      <c r="T29" s="5"/>
      <c r="U29" s="44">
        <f t="shared" si="1"/>
        <v>1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'[1]Grixti G.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'[1]Grixti G. (Ghawdex)'!$Q$31</f>
        <v>2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2</v>
      </c>
      <c r="R31" s="5"/>
      <c r="S31" s="40"/>
      <c r="T31" s="5"/>
      <c r="U31" s="44">
        <f t="shared" si="1"/>
        <v>2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'[1]Grixti G. (Ghawdex)'!$Q$32</f>
        <v>6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6</v>
      </c>
      <c r="R32" s="5"/>
      <c r="S32" s="40"/>
      <c r="T32" s="5"/>
      <c r="U32" s="44">
        <f t="shared" si="1"/>
        <v>6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'[1]Grixti G. (Ghawdex)'!$Q$33</f>
        <v>9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9</v>
      </c>
      <c r="R33" s="5"/>
      <c r="S33" s="40"/>
      <c r="T33" s="5"/>
      <c r="U33" s="44">
        <f t="shared" si="1"/>
        <v>9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'[1]Grixti G.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'[1]Grixti G. (Ghawdex)'!$Q$35</f>
        <v>17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17</v>
      </c>
      <c r="R35" s="5"/>
      <c r="S35" s="40"/>
      <c r="T35" s="5"/>
      <c r="U35" s="44">
        <f t="shared" si="1"/>
        <v>17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'[1]Grixti G. (Ghawdex)'!$Q$36</f>
        <v>19</v>
      </c>
      <c r="H36" s="5"/>
      <c r="I36" s="40">
        <v>0</v>
      </c>
      <c r="J36" s="5"/>
      <c r="K36" s="40">
        <v>4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15</v>
      </c>
      <c r="R36" s="5"/>
      <c r="S36" s="40"/>
      <c r="T36" s="5"/>
      <c r="U36" s="44">
        <f>IF(ISNUMBER(Q36),Q36,0)-IF(ISNUMBER(S36),S36,0)</f>
        <v>15</v>
      </c>
      <c r="V36" s="27"/>
    </row>
    <row r="37" spans="2:22" ht="15.75" customHeight="1">
      <c r="B37" s="25"/>
      <c r="C37" s="26">
        <v>15</v>
      </c>
      <c r="D37" s="26" t="s">
        <v>129</v>
      </c>
      <c r="E37" s="26"/>
      <c r="F37" s="5"/>
      <c r="G37" s="39">
        <f>'[1]Grixti G. (Ghawdex)'!$Q$37</f>
        <v>0</v>
      </c>
      <c r="H37" s="5"/>
      <c r="I37" s="40">
        <v>0</v>
      </c>
      <c r="J37" s="5"/>
      <c r="K37" s="40">
        <v>0</v>
      </c>
      <c r="L37" s="5"/>
      <c r="M37" s="40"/>
      <c r="N37" s="5"/>
      <c r="O37" s="40"/>
      <c r="P37" s="5"/>
      <c r="Q37" s="44">
        <f t="shared" si="0"/>
        <v>0</v>
      </c>
      <c r="R37" s="5"/>
      <c r="S37" s="40">
        <v>0</v>
      </c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130</v>
      </c>
      <c r="E38" s="26"/>
      <c r="F38" s="5"/>
      <c r="G38" s="39">
        <f>'[1]Grixti G. (Ghawdex)'!$Q$38</f>
        <v>0</v>
      </c>
      <c r="H38" s="5"/>
      <c r="I38" s="40">
        <v>0</v>
      </c>
      <c r="J38" s="5"/>
      <c r="K38" s="40">
        <v>0</v>
      </c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>
        <v>0</v>
      </c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131</v>
      </c>
      <c r="E39" s="26"/>
      <c r="F39" s="5"/>
      <c r="G39" s="39">
        <f>'[1]Grixti G. (Ghawdex)'!$Q$39</f>
        <v>0</v>
      </c>
      <c r="H39" s="5"/>
      <c r="I39" s="40">
        <v>0</v>
      </c>
      <c r="J39" s="5"/>
      <c r="K39" s="40">
        <v>0</v>
      </c>
      <c r="L39" s="5"/>
      <c r="M39" s="40"/>
      <c r="N39" s="5"/>
      <c r="O39" s="40"/>
      <c r="P39" s="5"/>
      <c r="Q39" s="44">
        <f t="shared" si="0"/>
        <v>0</v>
      </c>
      <c r="R39" s="5"/>
      <c r="S39" s="40">
        <v>0</v>
      </c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63</v>
      </c>
      <c r="H41" s="44"/>
      <c r="I41" s="45">
        <f>SUM(I23:I39)</f>
        <v>0</v>
      </c>
      <c r="J41" s="44"/>
      <c r="K41" s="45">
        <f>SUM(K23:K39)</f>
        <v>8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55</v>
      </c>
      <c r="R41" s="44"/>
      <c r="S41" s="45">
        <f>SUM(S23:S39)</f>
        <v>0</v>
      </c>
      <c r="T41" s="44"/>
      <c r="U41" s="45">
        <f>SUM(U23:U39)</f>
        <v>55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5" t="s">
        <v>17</v>
      </c>
      <c r="D49" s="135"/>
      <c r="E49" s="135"/>
      <c r="K49" s="5"/>
      <c r="L49" s="29" t="s">
        <v>58</v>
      </c>
      <c r="O49" s="30"/>
      <c r="R49" s="43" t="s">
        <v>79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7:V7"/>
    <mergeCell ref="B2:V2"/>
    <mergeCell ref="B4:V4"/>
    <mergeCell ref="B11:V11"/>
    <mergeCell ref="B13:V13"/>
    <mergeCell ref="B5:V5"/>
  </mergeCells>
  <printOptions/>
  <pageMargins left="0.75" right="0.75" top="1" bottom="0.67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0">
      <selection activeCell="J25" sqref="J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2" t="s">
        <v>74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ht="6" customHeight="1"/>
    <row r="4" spans="2:22" ht="15.75" customHeight="1">
      <c r="B4" s="133" t="s">
        <v>71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2:22" ht="12" customHeight="1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ht="4.5" customHeight="1"/>
    <row r="7" spans="2:22" ht="12" customHeight="1" hidden="1"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DICEMBRU,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6" t="s">
        <v>149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</row>
    <row r="12" ht="6.75" customHeight="1" hidden="1"/>
    <row r="13" spans="2:22" ht="10.5" customHeight="1">
      <c r="B13" s="138" t="s">
        <v>132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'[1]Micallef Trigona A.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'[1]Micallef Trigona A. (Ghawdex)'!$Q$24</f>
        <v>3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3</v>
      </c>
      <c r="R24" s="5"/>
      <c r="S24" s="40"/>
      <c r="T24" s="5"/>
      <c r="U24" s="44">
        <f aca="true" t="shared" si="1" ref="U24:U39">IF(ISNUMBER(Q24),Q24,0)-IF(ISNUMBER(S24),S24,0)</f>
        <v>3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'[1]Micallef Trigona A. (Ghawdex)'!$Q$25</f>
        <v>41</v>
      </c>
      <c r="H25" s="5"/>
      <c r="I25" s="40">
        <v>12</v>
      </c>
      <c r="J25" s="5"/>
      <c r="K25" s="40"/>
      <c r="L25" s="5"/>
      <c r="M25" s="40"/>
      <c r="N25" s="5"/>
      <c r="O25" s="40"/>
      <c r="P25" s="5"/>
      <c r="Q25" s="44">
        <f t="shared" si="0"/>
        <v>53</v>
      </c>
      <c r="R25" s="5"/>
      <c r="S25" s="40"/>
      <c r="T25" s="5"/>
      <c r="U25" s="44">
        <f t="shared" si="1"/>
        <v>53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'[1]Micallef Trigona A.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'[1]Micallef Trigona A.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'[1]Micallef Trigona A.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'[1]Micallef Trigona A.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'[1]Micallef Trigona A.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'[1]Micallef Trigona A.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'[1]Micallef Trigona A.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'[1]Micallef Trigona A.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'[1]Micallef Trigona A.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'[1]Micallef Trigona A.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'[1]Micallef Trigona A.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129</v>
      </c>
      <c r="E37" s="26"/>
      <c r="F37" s="5"/>
      <c r="G37" s="39">
        <f>'[1]Micallef Trigona A.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130</v>
      </c>
      <c r="E38" s="26"/>
      <c r="F38" s="5"/>
      <c r="G38" s="39">
        <f>'[1]Micallef Trigona A.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131</v>
      </c>
      <c r="E39" s="26"/>
      <c r="F39" s="5"/>
      <c r="G39" s="39">
        <f>'[1]Micallef Trigona A. (Ghawdex)'!$Q$39</f>
        <v>0</v>
      </c>
      <c r="H39" s="5"/>
      <c r="I39" s="40">
        <v>0</v>
      </c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44</v>
      </c>
      <c r="H41" s="44"/>
      <c r="I41" s="45">
        <f>SUM(I23:I39)</f>
        <v>12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56</v>
      </c>
      <c r="R41" s="44"/>
      <c r="S41" s="45">
        <f>SUM(S23:S39)</f>
        <v>0</v>
      </c>
      <c r="T41" s="44"/>
      <c r="U41" s="45">
        <f>SUM(U23:U39)</f>
        <v>56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5" t="s">
        <v>17</v>
      </c>
      <c r="D49" s="135"/>
      <c r="E49" s="135"/>
      <c r="K49" s="5"/>
      <c r="L49" s="29" t="s">
        <v>58</v>
      </c>
      <c r="O49" s="30"/>
      <c r="R49" s="43" t="s">
        <v>80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7:V7"/>
    <mergeCell ref="B2:V2"/>
    <mergeCell ref="B4:V4"/>
    <mergeCell ref="B11:V11"/>
    <mergeCell ref="B13:V13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A1">
      <selection activeCell="F23" sqref="F23"/>
    </sheetView>
  </sheetViews>
  <sheetFormatPr defaultColWidth="9.140625" defaultRowHeight="12.75"/>
  <cols>
    <col min="1" max="1" width="1.421875" style="0" customWidth="1"/>
    <col min="2" max="2" width="19.140625" style="0" customWidth="1"/>
    <col min="3" max="8" width="10.421875" style="0" customWidth="1"/>
    <col min="9" max="10" width="10.00390625" style="0" customWidth="1"/>
    <col min="11" max="17" width="0.2890625" style="0" hidden="1" customWidth="1"/>
    <col min="18" max="18" width="0.85546875" style="0" customWidth="1"/>
    <col min="19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ht="19.5" customHeight="1">
      <c r="A3" s="127" t="s">
        <v>105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</row>
    <row r="4" spans="1:22" ht="12.75" customHeight="1">
      <c r="A4" s="129" t="s">
        <v>103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</row>
    <row r="5" spans="1:22" s="48" customFormat="1" ht="15" customHeight="1">
      <c r="A5" s="130" t="s">
        <v>104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</row>
    <row r="6" spans="1:22" ht="15" customHeight="1">
      <c r="A6" s="131" t="str">
        <f>CONCATENATE(Kriminal!G6," ",Kriminal!H6)</f>
        <v>Statistika Ghal DICEMBRU, 2008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7"/>
      <c r="Q7" s="1"/>
      <c r="R7" s="1"/>
      <c r="S7" s="1"/>
      <c r="T7" s="1"/>
      <c r="U7" s="1"/>
      <c r="V7" s="7" t="s">
        <v>0</v>
      </c>
    </row>
    <row r="8" ht="12.75" customHeight="1">
      <c r="S8" s="2"/>
    </row>
    <row r="9" spans="3:22" ht="96" customHeight="1">
      <c r="C9" s="85" t="s">
        <v>39</v>
      </c>
      <c r="D9" s="86" t="s">
        <v>28</v>
      </c>
      <c r="E9" s="86" t="s">
        <v>40</v>
      </c>
      <c r="F9" s="86" t="s">
        <v>148</v>
      </c>
      <c r="G9" s="86" t="s">
        <v>145</v>
      </c>
      <c r="H9" s="86" t="s">
        <v>26</v>
      </c>
      <c r="I9" s="86" t="s">
        <v>25</v>
      </c>
      <c r="J9" s="86" t="s">
        <v>128</v>
      </c>
      <c r="K9" s="86"/>
      <c r="L9" s="86"/>
      <c r="M9" s="86"/>
      <c r="N9" s="86"/>
      <c r="O9" s="86"/>
      <c r="P9" s="86"/>
      <c r="Q9" s="86"/>
      <c r="R9" s="86"/>
      <c r="S9" s="87" t="s">
        <v>35</v>
      </c>
      <c r="T9" s="88" t="s">
        <v>36</v>
      </c>
      <c r="U9" s="89" t="s">
        <v>37</v>
      </c>
      <c r="V9" s="90" t="s">
        <v>38</v>
      </c>
    </row>
    <row r="10" spans="1:22" ht="15.75" customHeight="1">
      <c r="A10" s="48"/>
      <c r="B10" s="91" t="s">
        <v>49</v>
      </c>
      <c r="C10" s="92">
        <f>SUMIF('Coppini P. (Ghawdex)'!$D$23:$D$39,B10,'Coppini P. (Ghawdex)'!$I$23:$I$39)</f>
        <v>0</v>
      </c>
      <c r="D10" s="92">
        <f>SUMIF('Grixti G. (Ghawdex)'!$D$23:$D$39,B10,'Grixti G. (Ghawdex)'!$I$23:$I$39)</f>
        <v>0</v>
      </c>
      <c r="E10" s="92">
        <f>SUMIF('Micallef Trigona A. (Ghawdex)'!$D$23:$D$39,B10,'Micallef Trigona A. (Ghawdex)'!$I$23:$I$39)</f>
        <v>0</v>
      </c>
      <c r="F10" s="92">
        <f>SUMIF('Ellul A. (Ghawdex)'!$D$23:$D$39,B10,'Ellul A. (Ghawdex)'!$I$23:$I$39)</f>
        <v>0</v>
      </c>
      <c r="G10" s="92">
        <f>SUMIF('Grima E. (Ghawdex)'!$D$23:$D$39,B10,'Grima E. (Ghawdex)'!$I$23:$I$39)</f>
        <v>0</v>
      </c>
      <c r="H10" s="92">
        <f>SUMIF('Apap Bologna J. (Ghawdex)'!$D$23:$D$39,B10,'Apap Bologna J. (Ghawdex)'!$I$23:$I$39)</f>
        <v>0</v>
      </c>
      <c r="I10" s="92">
        <f>SUMIF('Mallia M. (Ghawdex)'!$D$23:$D$39,B10,'Mallia M. (Ghawdex)'!$I$23:$I$39)</f>
        <v>0</v>
      </c>
      <c r="J10" s="92">
        <f>SUMIF('Scerri Herrera C (Ghawdex)'!$D$23:$D$39,B10,'Scerri Herrera C (Ghawdex)'!$I$23:$I$39)</f>
        <v>0</v>
      </c>
      <c r="K10" s="92"/>
      <c r="L10" s="92"/>
      <c r="M10" s="92"/>
      <c r="N10" s="92"/>
      <c r="O10" s="92"/>
      <c r="P10" s="92"/>
      <c r="Q10" s="92"/>
      <c r="R10" s="92"/>
      <c r="S10" s="93">
        <f aca="true" t="shared" si="0" ref="S10:S26">SUM(C10:R10)</f>
        <v>0</v>
      </c>
      <c r="T10" s="94">
        <f aca="true" t="shared" si="1" ref="T10:T26">S10/$S$27</f>
        <v>0</v>
      </c>
      <c r="U10" s="95"/>
      <c r="V10" s="96"/>
    </row>
    <row r="11" spans="2:22" ht="15.75" customHeight="1">
      <c r="B11" s="97" t="s">
        <v>50</v>
      </c>
      <c r="C11" s="98">
        <f>SUMIF('Coppini P. (Ghawdex)'!$D$23:$D$39,B11,'Coppini P. (Ghawdex)'!$I$23:$I$39)</f>
        <v>0</v>
      </c>
      <c r="D11" s="98">
        <f>SUMIF('Grixti G. (Ghawdex)'!$D$23:$D$39,B11,'Grixti G. (Ghawdex)'!$I$23:$I$39)</f>
        <v>0</v>
      </c>
      <c r="E11" s="98">
        <f>SUMIF('Micallef Trigona A. (Ghawdex)'!$D$23:$D$39,B11,'Micallef Trigona A. (Ghawdex)'!$I$23:$I$39)</f>
        <v>0</v>
      </c>
      <c r="F11" s="98">
        <f>SUMIF('Ellul A. (Ghawdex)'!$D$23:$D$39,B11,'Ellul A. (Ghawdex)'!$I$23:$I$39)</f>
        <v>1</v>
      </c>
      <c r="G11" s="98">
        <f>SUMIF('Grima E. (Ghawdex)'!$D$23:$D$39,B11,'Grima E. (Ghawdex)'!$I$23:$I$39)</f>
        <v>7</v>
      </c>
      <c r="H11" s="98">
        <f>SUMIF('Apap Bologna J. (Ghawdex)'!$D$23:$D$39,B11,'Apap Bologna J. (Ghawdex)'!$I$23:$I$39)</f>
        <v>0</v>
      </c>
      <c r="I11" s="98">
        <f>SUMIF('Mallia M. (Ghawdex)'!$D$23:$D$39,B11,'Mallia M. (Ghawdex)'!$I$23:$I$39)</f>
        <v>0</v>
      </c>
      <c r="J11" s="98">
        <f>SUMIF('Scerri Herrera C (Ghawdex)'!$D$23:$D$39,B11,'Scerri Herrera C (Ghawdex)'!$I$23:$I$39)</f>
        <v>0</v>
      </c>
      <c r="K11" s="98"/>
      <c r="L11" s="98"/>
      <c r="M11" s="98"/>
      <c r="N11" s="98"/>
      <c r="O11" s="98"/>
      <c r="P11" s="98"/>
      <c r="Q11" s="98"/>
      <c r="R11" s="98"/>
      <c r="S11" s="99">
        <f t="shared" si="0"/>
        <v>8</v>
      </c>
      <c r="T11" s="100">
        <f t="shared" si="1"/>
        <v>0.19047619047619047</v>
      </c>
      <c r="U11" s="101"/>
      <c r="V11" s="102"/>
    </row>
    <row r="12" spans="2:22" ht="15.75" customHeight="1">
      <c r="B12" s="103" t="s">
        <v>22</v>
      </c>
      <c r="C12" s="104">
        <f>SUMIF('Coppini P. (Ghawdex)'!$D$23:$D$39,B12,'Coppini P. (Ghawdex)'!$I$23:$I$39)</f>
        <v>0</v>
      </c>
      <c r="D12" s="104">
        <f>SUMIF('Grixti G. (Ghawdex)'!$D$23:$D$39,B12,'Grixti G. (Ghawdex)'!$I$23:$I$39)</f>
        <v>0</v>
      </c>
      <c r="E12" s="104">
        <f>SUMIF('Micallef Trigona A. (Ghawdex)'!$D$23:$D$39,B12,'Micallef Trigona A. (Ghawdex)'!$I$23:$I$39)</f>
        <v>12</v>
      </c>
      <c r="F12" s="104">
        <f>SUMIF('Ellul A. (Ghawdex)'!$D$23:$D$39,B12,'Ellul A. (Ghawdex)'!$I$23:$I$39)</f>
        <v>0</v>
      </c>
      <c r="G12" s="104">
        <f>SUMIF('Grima E. (Ghawdex)'!$D$23:$D$39,B12,'Grima E. (Ghawdex)'!$I$23:$I$39)</f>
        <v>0</v>
      </c>
      <c r="H12" s="104">
        <f>SUMIF('Apap Bologna J. (Ghawdex)'!$D$23:$D$39,B12,'Apap Bologna J. (Ghawdex)'!$I$23:$I$39)</f>
        <v>0</v>
      </c>
      <c r="I12" s="104">
        <f>SUMIF('Mallia M. (Ghawdex)'!$D$23:$D$39,B12,'Mallia M. (Ghawdex)'!$I$23:$I$39)</f>
        <v>0</v>
      </c>
      <c r="J12" s="104">
        <f>SUMIF('Scerri Herrera C (Ghawdex)'!$D$23:$D$39,B12,'Scerri Herrera C (Ghawdex)'!$I$23:$I$39)</f>
        <v>0</v>
      </c>
      <c r="K12" s="104"/>
      <c r="L12" s="104"/>
      <c r="M12" s="104"/>
      <c r="N12" s="104"/>
      <c r="O12" s="104"/>
      <c r="P12" s="104"/>
      <c r="Q12" s="104"/>
      <c r="R12" s="104"/>
      <c r="S12" s="105">
        <f t="shared" si="0"/>
        <v>12</v>
      </c>
      <c r="T12" s="106">
        <f t="shared" si="1"/>
        <v>0.2857142857142857</v>
      </c>
      <c r="U12" s="107">
        <f>SUM(S10:S12)</f>
        <v>20</v>
      </c>
      <c r="V12" s="108">
        <f>U12/$S$27</f>
        <v>0.47619047619047616</v>
      </c>
    </row>
    <row r="13" spans="2:22" ht="15.75" customHeight="1">
      <c r="B13" s="91" t="s">
        <v>8</v>
      </c>
      <c r="C13" s="92">
        <f>SUMIF('Coppini P. (Ghawdex)'!$D$23:$D$39,B13,'Coppini P. (Ghawdex)'!$I$23:$I$39)</f>
        <v>0</v>
      </c>
      <c r="D13" s="92">
        <f>SUMIF('Grixti G. (Ghawdex)'!$D$23:$D$39,B13,'Grixti G. (Ghawdex)'!$I$23:$I$39)</f>
        <v>0</v>
      </c>
      <c r="E13" s="92">
        <f>SUMIF('Micallef Trigona A. (Ghawdex)'!$D$23:$D$39,B13,'Micallef Trigona A. (Ghawdex)'!$I$23:$I$39)</f>
        <v>0</v>
      </c>
      <c r="F13" s="92">
        <f>SUMIF('Ellul A. (Ghawdex)'!$D$23:$D$39,B13,'Ellul A. (Ghawdex)'!$I$23:$I$39)</f>
        <v>0</v>
      </c>
      <c r="G13" s="92">
        <f>SUMIF('Grima E. (Ghawdex)'!$D$23:$D$39,B13,'Grima E. (Ghawdex)'!$I$23:$I$39)</f>
        <v>0</v>
      </c>
      <c r="H13" s="92">
        <f>SUMIF('Apap Bologna J. (Ghawdex)'!$D$23:$D$39,B13,'Apap Bologna J. (Ghawdex)'!$I$23:$I$39)</f>
        <v>0</v>
      </c>
      <c r="I13" s="92">
        <f>SUMIF('Mallia M. (Ghawdex)'!$D$23:$D$39,B13,'Mallia M. (Ghawdex)'!$I$23:$I$39)</f>
        <v>0</v>
      </c>
      <c r="J13" s="92">
        <f>SUMIF('Scerri Herrera C (Ghawdex)'!$D$23:$D$39,B13,'Scerri Herrera C (Ghawdex)'!$I$23:$I$39)</f>
        <v>0</v>
      </c>
      <c r="K13" s="92"/>
      <c r="L13" s="92"/>
      <c r="M13" s="92"/>
      <c r="N13" s="92"/>
      <c r="O13" s="92"/>
      <c r="P13" s="92"/>
      <c r="Q13" s="92"/>
      <c r="R13" s="92"/>
      <c r="S13" s="93">
        <f t="shared" si="0"/>
        <v>0</v>
      </c>
      <c r="T13" s="94">
        <f t="shared" si="1"/>
        <v>0</v>
      </c>
      <c r="U13" s="95"/>
      <c r="V13" s="96"/>
    </row>
    <row r="14" spans="2:22" ht="15.75" customHeight="1">
      <c r="B14" s="97" t="s">
        <v>151</v>
      </c>
      <c r="C14" s="98">
        <f>SUMIF('Coppini P. (Ghawdex)'!$D$23:$D$39,B14,'Coppini P. (Ghawdex)'!$I$23:$I$39)</f>
        <v>0</v>
      </c>
      <c r="D14" s="98">
        <f>SUMIF('Grixti G. (Ghawdex)'!$D$23:$D$39,B14,'Grixti G. (Ghawdex)'!$I$23:$I$39)</f>
        <v>0</v>
      </c>
      <c r="E14" s="98">
        <f>SUMIF('Micallef Trigona A. (Ghawdex)'!$D$23:$D$39,B14,'Micallef Trigona A. (Ghawdex)'!$I$23:$I$39)</f>
        <v>0</v>
      </c>
      <c r="F14" s="98">
        <f>SUMIF('Ellul A. (Ghawdex)'!$D$23:$D$39,B14,'Ellul A. (Ghawdex)'!$I$23:$I$39)</f>
        <v>0</v>
      </c>
      <c r="G14" s="98">
        <f>SUMIF('Grima E. (Ghawdex)'!$D$23:$D$39,B14,'Grima E. (Ghawdex)'!$I$23:$I$39)</f>
        <v>0</v>
      </c>
      <c r="H14" s="98">
        <f>SUMIF('Apap Bologna J. (Ghawdex)'!$D$23:$D$39,B14,'Apap Bologna J. (Ghawdex)'!$I$23:$I$39)</f>
        <v>0</v>
      </c>
      <c r="I14" s="98">
        <f>SUMIF('Mallia M. (Ghawdex)'!$D$23:$D$39,B14,'Mallia M. (Ghawdex)'!$I$23:$I$39)</f>
        <v>0</v>
      </c>
      <c r="J14" s="98">
        <f>SUMIF('Scerri Herrera C (Ghawdex)'!$D$23:$D$39,B14,'Scerri Herrera C (Ghawdex)'!$I$23:$I$39)</f>
        <v>0</v>
      </c>
      <c r="K14" s="98"/>
      <c r="L14" s="98"/>
      <c r="M14" s="98"/>
      <c r="N14" s="98"/>
      <c r="O14" s="98"/>
      <c r="P14" s="98"/>
      <c r="Q14" s="98"/>
      <c r="R14" s="98"/>
      <c r="S14" s="99">
        <f t="shared" si="0"/>
        <v>0</v>
      </c>
      <c r="T14" s="100">
        <f t="shared" si="1"/>
        <v>0</v>
      </c>
      <c r="U14" s="101"/>
      <c r="V14" s="102"/>
    </row>
    <row r="15" spans="2:22" ht="15.75" customHeight="1">
      <c r="B15" s="103" t="s">
        <v>51</v>
      </c>
      <c r="C15" s="104">
        <f>SUMIF('Coppini P. (Ghawdex)'!$D$23:$D$39,B15,'Coppini P. (Ghawdex)'!$I$23:$I$39)</f>
        <v>0</v>
      </c>
      <c r="D15" s="104">
        <f>SUMIF('Grixti G. (Ghawdex)'!$D$23:$D$39,B15,'Grixti G. (Ghawdex)'!$I$23:$I$39)</f>
        <v>0</v>
      </c>
      <c r="E15" s="104">
        <f>SUMIF('Micallef Trigona A. (Ghawdex)'!$D$23:$D$39,B15,'Micallef Trigona A. (Ghawdex)'!$I$23:$I$39)</f>
        <v>0</v>
      </c>
      <c r="F15" s="104">
        <f>SUMIF('Ellul A. (Ghawdex)'!$D$23:$D$39,B15,'Ellul A. (Ghawdex)'!$I$23:$I$39)</f>
        <v>0</v>
      </c>
      <c r="G15" s="104">
        <f>SUMIF('Grima E. (Ghawdex)'!$D$23:$D$39,B15,'Grima E. (Ghawdex)'!$I$23:$I$39)</f>
        <v>0</v>
      </c>
      <c r="H15" s="104">
        <f>SUMIF('Apap Bologna J. (Ghawdex)'!$D$23:$D$39,B15,'Apap Bologna J. (Ghawdex)'!$I$23:$I$39)</f>
        <v>0</v>
      </c>
      <c r="I15" s="104">
        <f>SUMIF('Mallia M. (Ghawdex)'!$D$23:$D$39,B15,'Mallia M. (Ghawdex)'!$I$23:$I$39)</f>
        <v>0</v>
      </c>
      <c r="J15" s="104">
        <f>SUMIF('Scerri Herrera C (Ghawdex)'!$D$23:$D$39,B15,'Scerri Herrera C (Ghawdex)'!$I$23:$I$39)</f>
        <v>0</v>
      </c>
      <c r="K15" s="104"/>
      <c r="L15" s="104"/>
      <c r="M15" s="104"/>
      <c r="N15" s="104"/>
      <c r="O15" s="104"/>
      <c r="P15" s="104"/>
      <c r="Q15" s="104"/>
      <c r="R15" s="104"/>
      <c r="S15" s="105">
        <f t="shared" si="0"/>
        <v>0</v>
      </c>
      <c r="T15" s="106">
        <f t="shared" si="1"/>
        <v>0</v>
      </c>
      <c r="U15" s="107">
        <f>SUM(S13:S15)</f>
        <v>0</v>
      </c>
      <c r="V15" s="108">
        <f>U15/$S$27</f>
        <v>0</v>
      </c>
    </row>
    <row r="16" spans="2:22" ht="15.75" customHeight="1">
      <c r="B16" s="91" t="s">
        <v>9</v>
      </c>
      <c r="C16" s="92">
        <f>SUMIF('Coppini P. (Ghawdex)'!$D$23:$D$39,B16,'Coppini P. (Ghawdex)'!$I$23:$I$39)</f>
        <v>0</v>
      </c>
      <c r="D16" s="92">
        <f>SUMIF('Grixti G. (Ghawdex)'!$D$23:$D$39,B16,'Grixti G. (Ghawdex)'!$I$23:$I$39)</f>
        <v>0</v>
      </c>
      <c r="E16" s="92">
        <f>SUMIF('Micallef Trigona A. (Ghawdex)'!$D$23:$D$39,B16,'Micallef Trigona A. (Ghawdex)'!$I$23:$I$39)</f>
        <v>0</v>
      </c>
      <c r="F16" s="92">
        <f>SUMIF('Ellul A. (Ghawdex)'!$D$23:$D$39,B16,'Ellul A. (Ghawdex)'!$I$23:$I$39)</f>
        <v>0</v>
      </c>
      <c r="G16" s="92">
        <f>SUMIF('Grima E. (Ghawdex)'!$D$23:$D$39,B16,'Grima E. (Ghawdex)'!$I$23:$I$39)</f>
        <v>0</v>
      </c>
      <c r="H16" s="92">
        <f>SUMIF('Apap Bologna J. (Ghawdex)'!$D$23:$D$39,B16,'Apap Bologna J. (Ghawdex)'!$I$23:$I$39)</f>
        <v>0</v>
      </c>
      <c r="I16" s="92">
        <f>SUMIF('Mallia M. (Ghawdex)'!$D$23:$D$39,B16,'Mallia M. (Ghawdex)'!$I$23:$I$39)</f>
        <v>0</v>
      </c>
      <c r="J16" s="92">
        <f>SUMIF('Scerri Herrera C (Ghawdex)'!$D$23:$D$39,B16,'Scerri Herrera C (Ghawdex)'!$I$23:$I$39)</f>
        <v>0</v>
      </c>
      <c r="K16" s="92"/>
      <c r="L16" s="92"/>
      <c r="M16" s="92"/>
      <c r="N16" s="92"/>
      <c r="O16" s="92"/>
      <c r="P16" s="92"/>
      <c r="Q16" s="92"/>
      <c r="R16" s="92"/>
      <c r="S16" s="93">
        <f t="shared" si="0"/>
        <v>0</v>
      </c>
      <c r="T16" s="94">
        <f t="shared" si="1"/>
        <v>0</v>
      </c>
      <c r="U16" s="95"/>
      <c r="V16" s="96"/>
    </row>
    <row r="17" spans="2:22" ht="15.75" customHeight="1">
      <c r="B17" s="97" t="s">
        <v>52</v>
      </c>
      <c r="C17" s="98">
        <f>SUMIF('Coppini P. (Ghawdex)'!$D$23:$D$39,B17,'Coppini P. (Ghawdex)'!$I$23:$I$39)</f>
        <v>0</v>
      </c>
      <c r="D17" s="98">
        <f>SUMIF('Grixti G. (Ghawdex)'!$D$23:$D$39,B17,'Grixti G. (Ghawdex)'!$I$23:$I$39)</f>
        <v>0</v>
      </c>
      <c r="E17" s="98">
        <f>SUMIF('Micallef Trigona A. (Ghawdex)'!$D$23:$D$39,B17,'Micallef Trigona A. (Ghawdex)'!$I$23:$I$39)</f>
        <v>0</v>
      </c>
      <c r="F17" s="98">
        <f>SUMIF('Ellul A. (Ghawdex)'!$D$23:$D$39,B17,'Ellul A. (Ghawdex)'!$I$23:$I$39)</f>
        <v>0</v>
      </c>
      <c r="G17" s="98">
        <f>SUMIF('Grima E. (Ghawdex)'!$D$23:$D$39,B17,'Grima E. (Ghawdex)'!$I$23:$I$39)</f>
        <v>0</v>
      </c>
      <c r="H17" s="98">
        <f>SUMIF('Apap Bologna J. (Ghawdex)'!$D$23:$D$39,B17,'Apap Bologna J. (Ghawdex)'!$I$23:$I$39)</f>
        <v>0</v>
      </c>
      <c r="I17" s="98">
        <f>SUMIF('Mallia M. (Ghawdex)'!$D$23:$D$39,B17,'Mallia M. (Ghawdex)'!$I$23:$I$39)</f>
        <v>0</v>
      </c>
      <c r="J17" s="98">
        <f>SUMIF('Scerri Herrera C (Ghawdex)'!$D$23:$D$39,B17,'Scerri Herrera C (Ghawdex)'!$I$23:$I$39)</f>
        <v>0</v>
      </c>
      <c r="K17" s="98"/>
      <c r="L17" s="98"/>
      <c r="M17" s="98"/>
      <c r="N17" s="98"/>
      <c r="O17" s="98"/>
      <c r="P17" s="98"/>
      <c r="Q17" s="98"/>
      <c r="R17" s="98"/>
      <c r="S17" s="99">
        <f t="shared" si="0"/>
        <v>0</v>
      </c>
      <c r="T17" s="100">
        <f t="shared" si="1"/>
        <v>0</v>
      </c>
      <c r="U17" s="101"/>
      <c r="V17" s="102"/>
    </row>
    <row r="18" spans="2:22" ht="15.75" customHeight="1">
      <c r="B18" s="97" t="s">
        <v>53</v>
      </c>
      <c r="C18" s="98">
        <f>SUMIF('Coppini P. (Ghawdex)'!$D$23:$D$39,B18,'Coppini P. (Ghawdex)'!$I$23:$I$39)</f>
        <v>0</v>
      </c>
      <c r="D18" s="98">
        <f>SUMIF('Grixti G. (Ghawdex)'!$D$23:$D$39,B18,'Grixti G. (Ghawdex)'!$I$23:$I$39)</f>
        <v>0</v>
      </c>
      <c r="E18" s="98">
        <f>SUMIF('Micallef Trigona A. (Ghawdex)'!$D$23:$D$39,B18,'Micallef Trigona A. (Ghawdex)'!$I$23:$I$39)</f>
        <v>0</v>
      </c>
      <c r="F18" s="98">
        <f>SUMIF('Ellul A. (Ghawdex)'!$D$23:$D$39,B18,'Ellul A. (Ghawdex)'!$I$23:$I$39)</f>
        <v>0</v>
      </c>
      <c r="G18" s="98">
        <f>SUMIF('Grima E. (Ghawdex)'!$D$23:$D$39,B18,'Grima E. (Ghawdex)'!$I$23:$I$39)</f>
        <v>0</v>
      </c>
      <c r="H18" s="98">
        <f>SUMIF('Apap Bologna J. (Ghawdex)'!$D$23:$D$39,B18,'Apap Bologna J. (Ghawdex)'!$I$23:$I$39)</f>
        <v>0</v>
      </c>
      <c r="I18" s="98">
        <f>SUMIF('Mallia M. (Ghawdex)'!$D$23:$D$39,B18,'Mallia M. (Ghawdex)'!$I$23:$I$39)</f>
        <v>0</v>
      </c>
      <c r="J18" s="98">
        <f>SUMIF('Scerri Herrera C (Ghawdex)'!$D$23:$D$39,B18,'Scerri Herrera C (Ghawdex)'!$I$23:$I$39)</f>
        <v>0</v>
      </c>
      <c r="K18" s="98"/>
      <c r="L18" s="98"/>
      <c r="M18" s="98"/>
      <c r="N18" s="98"/>
      <c r="O18" s="98"/>
      <c r="P18" s="98"/>
      <c r="Q18" s="98"/>
      <c r="R18" s="98"/>
      <c r="S18" s="99">
        <f t="shared" si="0"/>
        <v>0</v>
      </c>
      <c r="T18" s="100">
        <f t="shared" si="1"/>
        <v>0</v>
      </c>
      <c r="U18" s="101"/>
      <c r="V18" s="102"/>
    </row>
    <row r="19" spans="2:22" ht="15.75" customHeight="1">
      <c r="B19" s="97" t="s">
        <v>54</v>
      </c>
      <c r="C19" s="98">
        <f>SUMIF('Coppini P. (Ghawdex)'!$D$23:$D$39,B19,'Coppini P. (Ghawdex)'!$I$23:$I$39)</f>
        <v>0</v>
      </c>
      <c r="D19" s="98">
        <f>SUMIF('Grixti G. (Ghawdex)'!$D$23:$D$39,B19,'Grixti G. (Ghawdex)'!$I$23:$I$39)</f>
        <v>0</v>
      </c>
      <c r="E19" s="98">
        <f>SUMIF('Micallef Trigona A. (Ghawdex)'!$D$23:$D$39,B19,'Micallef Trigona A. (Ghawdex)'!$I$23:$I$39)</f>
        <v>0</v>
      </c>
      <c r="F19" s="98">
        <f>SUMIF('Ellul A. (Ghawdex)'!$D$23:$D$39,B19,'Ellul A. (Ghawdex)'!$I$23:$I$39)</f>
        <v>0</v>
      </c>
      <c r="G19" s="98">
        <f>SUMIF('Grima E. (Ghawdex)'!$D$23:$D$39,B19,'Grima E. (Ghawdex)'!$I$23:$I$39)</f>
        <v>0</v>
      </c>
      <c r="H19" s="98">
        <f>SUMIF('Apap Bologna J. (Ghawdex)'!$D$23:$D$39,B19,'Apap Bologna J. (Ghawdex)'!$I$23:$I$39)</f>
        <v>0</v>
      </c>
      <c r="I19" s="98">
        <f>SUMIF('Mallia M. (Ghawdex)'!$D$23:$D$39,B19,'Mallia M. (Ghawdex)'!$I$23:$I$39)</f>
        <v>0</v>
      </c>
      <c r="J19" s="98">
        <f>SUMIF('Scerri Herrera C (Ghawdex)'!$D$23:$D$39,B19,'Scerri Herrera C (Ghawdex)'!$I$23:$I$39)</f>
        <v>0</v>
      </c>
      <c r="K19" s="98"/>
      <c r="L19" s="98"/>
      <c r="M19" s="98"/>
      <c r="N19" s="98"/>
      <c r="O19" s="98"/>
      <c r="P19" s="98"/>
      <c r="Q19" s="98"/>
      <c r="R19" s="98"/>
      <c r="S19" s="99">
        <f t="shared" si="0"/>
        <v>0</v>
      </c>
      <c r="T19" s="100">
        <f t="shared" si="1"/>
        <v>0</v>
      </c>
      <c r="U19" s="101"/>
      <c r="V19" s="102"/>
    </row>
    <row r="20" spans="2:22" ht="15.75" customHeight="1">
      <c r="B20" s="103" t="s">
        <v>55</v>
      </c>
      <c r="C20" s="104">
        <f>SUMIF('Coppini P. (Ghawdex)'!$D$23:$D$39,B20,'Coppini P. (Ghawdex)'!$I$23:$I$39)</f>
        <v>0</v>
      </c>
      <c r="D20" s="104">
        <f>SUMIF('Grixti G. (Ghawdex)'!$D$23:$D$39,B20,'Grixti G. (Ghawdex)'!$I$23:$I$39)</f>
        <v>0</v>
      </c>
      <c r="E20" s="104">
        <f>SUMIF('Micallef Trigona A. (Ghawdex)'!$D$23:$D$39,B20,'Micallef Trigona A. (Ghawdex)'!$I$23:$I$39)</f>
        <v>0</v>
      </c>
      <c r="F20" s="104">
        <f>SUMIF('Ellul A. (Ghawdex)'!$D$23:$D$39,B20,'Ellul A. (Ghawdex)'!$I$23:$I$39)</f>
        <v>0</v>
      </c>
      <c r="G20" s="104">
        <f>SUMIF('Grima E. (Ghawdex)'!$D$23:$D$39,B20,'Grima E. (Ghawdex)'!$I$23:$I$39)</f>
        <v>0</v>
      </c>
      <c r="H20" s="104">
        <f>SUMIF('Apap Bologna J. (Ghawdex)'!$D$23:$D$39,B20,'Apap Bologna J. (Ghawdex)'!$I$23:$I$39)</f>
        <v>0</v>
      </c>
      <c r="I20" s="104">
        <f>SUMIF('Mallia M. (Ghawdex)'!$D$23:$D$39,B20,'Mallia M. (Ghawdex)'!$I$23:$I$39)</f>
        <v>0</v>
      </c>
      <c r="J20" s="104">
        <f>SUMIF('Scerri Herrera C (Ghawdex)'!$D$23:$D$39,B20,'Scerri Herrera C (Ghawdex)'!$I$23:$I$39)</f>
        <v>0</v>
      </c>
      <c r="K20" s="104"/>
      <c r="L20" s="104"/>
      <c r="M20" s="104"/>
      <c r="N20" s="104"/>
      <c r="O20" s="104"/>
      <c r="P20" s="104"/>
      <c r="Q20" s="104"/>
      <c r="R20" s="104"/>
      <c r="S20" s="105">
        <f t="shared" si="0"/>
        <v>0</v>
      </c>
      <c r="T20" s="106">
        <f t="shared" si="1"/>
        <v>0</v>
      </c>
      <c r="U20" s="107">
        <f>SUM(S16:S20)</f>
        <v>0</v>
      </c>
      <c r="V20" s="108">
        <f>U20/$S$27</f>
        <v>0</v>
      </c>
    </row>
    <row r="21" spans="2:22" ht="15.75" customHeight="1">
      <c r="B21" s="91" t="s">
        <v>56</v>
      </c>
      <c r="C21" s="92">
        <f>SUMIF('Coppini P. (Ghawdex)'!$D$23:$D$39,B21,'Coppini P. (Ghawdex)'!$I$23:$I$39)</f>
        <v>0</v>
      </c>
      <c r="D21" s="92">
        <f>SUMIF('Grixti G. (Ghawdex)'!$D$23:$D$39,B21,'Grixti G. (Ghawdex)'!$I$23:$I$39)</f>
        <v>0</v>
      </c>
      <c r="E21" s="92">
        <f>SUMIF('Micallef Trigona A. (Ghawdex)'!$D$23:$D$39,B21,'Micallef Trigona A. (Ghawdex)'!$I$23:$I$39)</f>
        <v>0</v>
      </c>
      <c r="F21" s="92">
        <f>SUMIF('Ellul A. (Ghawdex)'!$D$23:$D$39,B21,'Ellul A. (Ghawdex)'!$I$23:$I$39)</f>
        <v>0</v>
      </c>
      <c r="G21" s="92">
        <f>SUMIF('Grima E. (Ghawdex)'!$D$23:$D$39,B21,'Grima E. (Ghawdex)'!$I$23:$I$39)</f>
        <v>1</v>
      </c>
      <c r="H21" s="92">
        <f>SUMIF('Apap Bologna J. (Ghawdex)'!$D$23:$D$39,B21,'Apap Bologna J. (Ghawdex)'!$I$23:$I$39)</f>
        <v>0</v>
      </c>
      <c r="I21" s="92">
        <f>SUMIF('Mallia M. (Ghawdex)'!$D$23:$D$39,B21,'Mallia M. (Ghawdex)'!$I$23:$I$39)</f>
        <v>0</v>
      </c>
      <c r="J21" s="92">
        <f>SUMIF('Scerri Herrera C (Ghawdex)'!$D$23:$D$39,B21,'Scerri Herrera C (Ghawdex)'!$I$23:$I$39)</f>
        <v>0</v>
      </c>
      <c r="K21" s="92"/>
      <c r="L21" s="92"/>
      <c r="M21" s="92"/>
      <c r="N21" s="92"/>
      <c r="O21" s="92"/>
      <c r="P21" s="92"/>
      <c r="Q21" s="92"/>
      <c r="R21" s="92"/>
      <c r="S21" s="93">
        <f t="shared" si="0"/>
        <v>1</v>
      </c>
      <c r="T21" s="94">
        <f t="shared" si="1"/>
        <v>0.023809523809523808</v>
      </c>
      <c r="U21" s="95"/>
      <c r="V21" s="96"/>
    </row>
    <row r="22" spans="2:22" ht="15.75" customHeight="1">
      <c r="B22" s="103" t="s">
        <v>57</v>
      </c>
      <c r="C22" s="104">
        <f>SUMIF('Coppini P. (Ghawdex)'!$D$23:$D$39,B22,'Coppini P. (Ghawdex)'!$I$23:$I$39)</f>
        <v>0</v>
      </c>
      <c r="D22" s="104">
        <f>SUMIF('Grixti G. (Ghawdex)'!$D$23:$D$39,B22,'Grixti G. (Ghawdex)'!$I$23:$I$39)</f>
        <v>0</v>
      </c>
      <c r="E22" s="104">
        <f>SUMIF('Micallef Trigona A. (Ghawdex)'!$D$23:$D$39,B22,'Micallef Trigona A. (Ghawdex)'!$I$23:$I$39)</f>
        <v>0</v>
      </c>
      <c r="F22" s="104">
        <f>SUMIF('Ellul A. (Ghawdex)'!$D$23:$D$39,B22,'Ellul A. (Ghawdex)'!$I$23:$I$39)</f>
        <v>0</v>
      </c>
      <c r="G22" s="104">
        <f>SUMIF('Grima E. (Ghawdex)'!$D$23:$D$39,B22,'Grima E. (Ghawdex)'!$I$23:$I$39)</f>
        <v>0</v>
      </c>
      <c r="H22" s="104">
        <f>SUMIF('Apap Bologna J. (Ghawdex)'!$D$23:$D$39,B22,'Apap Bologna J. (Ghawdex)'!$I$23:$I$39)</f>
        <v>0</v>
      </c>
      <c r="I22" s="104">
        <f>SUMIF('Mallia M. (Ghawdex)'!$D$23:$D$39,B22,'Mallia M. (Ghawdex)'!$I$23:$I$39)</f>
        <v>0</v>
      </c>
      <c r="J22" s="104">
        <f>SUMIF('Scerri Herrera C (Ghawdex)'!$D$23:$D$39,B22,'Scerri Herrera C (Ghawdex)'!$I$23:$I$39)</f>
        <v>0</v>
      </c>
      <c r="K22" s="104"/>
      <c r="L22" s="104"/>
      <c r="M22" s="104"/>
      <c r="N22" s="104"/>
      <c r="O22" s="104"/>
      <c r="P22" s="104"/>
      <c r="Q22" s="104"/>
      <c r="R22" s="104"/>
      <c r="S22" s="105">
        <f t="shared" si="0"/>
        <v>0</v>
      </c>
      <c r="T22" s="106">
        <f t="shared" si="1"/>
        <v>0</v>
      </c>
      <c r="U22" s="107">
        <f>SUM(S21:S22)</f>
        <v>1</v>
      </c>
      <c r="V22" s="108">
        <f>U22/$S$27</f>
        <v>0.023809523809523808</v>
      </c>
    </row>
    <row r="23" spans="2:22" ht="15.75" customHeight="1">
      <c r="B23" s="91" t="s">
        <v>23</v>
      </c>
      <c r="C23" s="92">
        <f>SUMIF('Coppini P. (Ghawdex)'!$D$23:$D$39,B23,'Coppini P. (Ghawdex)'!$I$23:$I$39)</f>
        <v>0</v>
      </c>
      <c r="D23" s="92">
        <f>SUMIF('Grixti G. (Ghawdex)'!$D$23:$D$39,B23,'Grixti G. (Ghawdex)'!$I$23:$I$39)</f>
        <v>0</v>
      </c>
      <c r="E23" s="92">
        <f>SUMIF('Micallef Trigona A. (Ghawdex)'!$D$23:$D$39,B23,'Micallef Trigona A. (Ghawdex)'!$I$23:$I$39)</f>
        <v>0</v>
      </c>
      <c r="F23" s="92">
        <f>SUMIF('Ellul A. (Ghawdex)'!$D$23:$D$39,B23,'Ellul A. (Ghawdex)'!$I$23:$I$39)</f>
        <v>1</v>
      </c>
      <c r="G23" s="92">
        <f>SUMIF('Grima E. (Ghawdex)'!$D$23:$D$39,B23,'Grima E. (Ghawdex)'!$I$23:$I$39)</f>
        <v>20</v>
      </c>
      <c r="H23" s="92">
        <f>SUMIF('Apap Bologna J. (Ghawdex)'!$D$23:$D$39,B23,'Apap Bologna J. (Ghawdex)'!$I$23:$I$39)</f>
        <v>0</v>
      </c>
      <c r="I23" s="92">
        <f>SUMIF('Mallia M. (Ghawdex)'!$D$23:$D$39,B23,'Mallia M. (Ghawdex)'!$I$23:$I$39)</f>
        <v>0</v>
      </c>
      <c r="J23" s="92">
        <f>SUMIF('Scerri Herrera C (Ghawdex)'!$D$23:$D$39,B23,'Scerri Herrera C (Ghawdex)'!$I$23:$I$39)</f>
        <v>0</v>
      </c>
      <c r="K23" s="92"/>
      <c r="L23" s="92"/>
      <c r="M23" s="92"/>
      <c r="N23" s="92"/>
      <c r="O23" s="92"/>
      <c r="P23" s="92"/>
      <c r="Q23" s="92"/>
      <c r="R23" s="92"/>
      <c r="S23" s="93">
        <f>SUM(C23:R23)</f>
        <v>21</v>
      </c>
      <c r="T23" s="109">
        <f t="shared" si="1"/>
        <v>0.5</v>
      </c>
      <c r="U23" s="110">
        <f>SUM(S23)</f>
        <v>21</v>
      </c>
      <c r="V23" s="111">
        <f>U23/$S$27</f>
        <v>0.5</v>
      </c>
    </row>
    <row r="24" spans="2:22" ht="15.75" customHeight="1">
      <c r="B24" s="91" t="s">
        <v>129</v>
      </c>
      <c r="C24" s="92">
        <f>SUMIF('Coppini P. (Ghawdex)'!$D$23:$D$39,B24,'Coppini P. (Ghawdex)'!$I$23:$I$39)</f>
        <v>0</v>
      </c>
      <c r="D24" s="92">
        <f>SUMIF('Grixti G. (Ghawdex)'!$D$23:$D$39,B24,'Grixti G. (Ghawdex)'!$I$23:$I$39)</f>
        <v>0</v>
      </c>
      <c r="E24" s="92">
        <f>SUMIF('Micallef Trigona A. (Ghawdex)'!$D$23:$D$39,B24,'Micallef Trigona A. (Ghawdex)'!$I$23:$I$39)</f>
        <v>0</v>
      </c>
      <c r="F24" s="92">
        <f>SUMIF('Ellul A. (Ghawdex)'!$D$23:$D$39,B24,'Ellul A. (Ghawdex)'!$I$23:$I$39)</f>
        <v>0</v>
      </c>
      <c r="G24" s="92">
        <f>SUMIF('Grima E. (Ghawdex)'!$D$23:$D$39,B24,'Grima E. (Ghawdex)'!$I$23:$I$39)</f>
        <v>0</v>
      </c>
      <c r="H24" s="92">
        <f>SUMIF('Apap Bologna J. (Ghawdex)'!$D$23:$D$39,B24,'Apap Bologna J. (Ghawdex)'!$I$23:$I$39)</f>
        <v>0</v>
      </c>
      <c r="I24" s="92">
        <f>SUMIF('Mallia M. (Ghawdex)'!$D$23:$D$39,B24,'Mallia M. (Ghawdex)'!$I$23:$I$39)</f>
        <v>0</v>
      </c>
      <c r="J24" s="92">
        <f>SUMIF('Scerri Herrera C (Ghawdex)'!$D$23:$D$39,B24,'Scerri Herrera C (Ghawdex)'!$I$23:$I$39)</f>
        <v>0</v>
      </c>
      <c r="K24" s="92"/>
      <c r="L24" s="92"/>
      <c r="M24" s="92"/>
      <c r="N24" s="92"/>
      <c r="O24" s="92"/>
      <c r="P24" s="92"/>
      <c r="Q24" s="92"/>
      <c r="R24" s="92"/>
      <c r="S24" s="93">
        <f t="shared" si="0"/>
        <v>0</v>
      </c>
      <c r="T24" s="109">
        <f t="shared" si="1"/>
        <v>0</v>
      </c>
      <c r="U24" s="110">
        <f>SUM(S24)</f>
        <v>0</v>
      </c>
      <c r="V24" s="111">
        <f>U24/$S$27</f>
        <v>0</v>
      </c>
    </row>
    <row r="25" spans="2:22" ht="15.75" customHeight="1">
      <c r="B25" s="91" t="s">
        <v>130</v>
      </c>
      <c r="C25" s="92">
        <f>SUMIF('Coppini P. (Ghawdex)'!$D$23:$D$39,B25,'Coppini P. (Ghawdex)'!$I$23:$I$39)</f>
        <v>0</v>
      </c>
      <c r="D25" s="92">
        <f>SUMIF('Grixti G. (Ghawdex)'!$D$23:$D$39,B25,'Grixti G. (Ghawdex)'!$I$23:$I$39)</f>
        <v>0</v>
      </c>
      <c r="E25" s="92">
        <f>SUMIF('Micallef Trigona A. (Ghawdex)'!$D$23:$D$39,B25,'Micallef Trigona A. (Ghawdex)'!$I$23:$I$39)</f>
        <v>0</v>
      </c>
      <c r="F25" s="92">
        <f>SUMIF('Ellul A. (Ghawdex)'!$D$23:$D$39,B25,'Ellul A. (Ghawdex)'!$I$23:$I$39)</f>
        <v>0</v>
      </c>
      <c r="G25" s="92">
        <f>SUMIF('Grima E. (Ghawdex)'!$D$23:$D$39,B25,'Grima E. (Ghawdex)'!$I$23:$I$39)</f>
        <v>0</v>
      </c>
      <c r="H25" s="92">
        <f>SUMIF('Apap Bologna J. (Ghawdex)'!$D$23:$D$39,B25,'Apap Bologna J. (Ghawdex)'!$I$23:$I$39)</f>
        <v>0</v>
      </c>
      <c r="I25" s="92">
        <f>SUMIF('Mallia M. (Ghawdex)'!$D$23:$D$39,B25,'Mallia M. (Ghawdex)'!$I$23:$I$39)</f>
        <v>0</v>
      </c>
      <c r="J25" s="92">
        <f>SUMIF('Scerri Herrera C (Ghawdex)'!$D$23:$D$39,B25,'Scerri Herrera C (Ghawdex)'!$I$23:$I$39)</f>
        <v>0</v>
      </c>
      <c r="K25" s="92"/>
      <c r="L25" s="92"/>
      <c r="M25" s="92"/>
      <c r="N25" s="92"/>
      <c r="O25" s="92"/>
      <c r="P25" s="92"/>
      <c r="Q25" s="92"/>
      <c r="R25" s="92"/>
      <c r="S25" s="93">
        <f>SUM(C25:R25)</f>
        <v>0</v>
      </c>
      <c r="T25" s="109">
        <f t="shared" si="1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131</v>
      </c>
      <c r="C26" s="92">
        <f>SUMIF('Coppini P. (Ghawdex)'!$D$23:$D$39,B26,'Coppini P. (Ghawdex)'!$I$23:$I$39)</f>
        <v>0</v>
      </c>
      <c r="D26" s="92">
        <f>SUMIF('Grixti G. (Ghawdex)'!$D$23:$D$39,B26,'Grixti G. (Ghawdex)'!$I$23:$I$39)</f>
        <v>0</v>
      </c>
      <c r="E26" s="92">
        <f>SUMIF('Micallef Trigona A. (Ghawdex)'!$D$23:$D$39,B26,'Micallef Trigona A. (Ghawdex)'!$I$23:$I$39)</f>
        <v>0</v>
      </c>
      <c r="F26" s="92">
        <f>SUMIF('Ellul A. (Ghawdex)'!$D$23:$D$39,B26,'Ellul A. (Ghawdex)'!$I$23:$I$39)</f>
        <v>0</v>
      </c>
      <c r="G26" s="92">
        <f>SUMIF('Grima E. (Ghawdex)'!$D$23:$D$39,B26,'Grima E. (Ghawdex)'!$I$23:$I$39)</f>
        <v>0</v>
      </c>
      <c r="H26" s="92">
        <f>SUMIF('Apap Bologna J. (Ghawdex)'!$D$23:$D$39,B26,'Apap Bologna J. (Ghawdex)'!$I$23:$I$39)</f>
        <v>0</v>
      </c>
      <c r="I26" s="92">
        <f>SUMIF('Mallia M. (Ghawdex)'!$D$23:$D$39,B26,'Mallia M. (Ghawdex)'!$I$23:$I$39)</f>
        <v>0</v>
      </c>
      <c r="J26" s="92">
        <f>SUMIF('Scerri Herrera C (Ghawdex)'!$D$23:$D$39,B26,'Scerri Herrera C (Ghawdex)'!$I$23:$I$39)</f>
        <v>0</v>
      </c>
      <c r="K26" s="92"/>
      <c r="L26" s="92"/>
      <c r="M26" s="92"/>
      <c r="N26" s="92"/>
      <c r="O26" s="92"/>
      <c r="P26" s="92"/>
      <c r="Q26" s="92"/>
      <c r="R26" s="92"/>
      <c r="S26" s="93">
        <f t="shared" si="0"/>
        <v>0</v>
      </c>
      <c r="T26" s="109">
        <f t="shared" si="1"/>
        <v>0</v>
      </c>
      <c r="U26" s="110">
        <f>SUM(S26)</f>
        <v>0</v>
      </c>
      <c r="V26" s="111">
        <f>U26/$S$27</f>
        <v>0</v>
      </c>
    </row>
    <row r="27" spans="2:22" ht="13.5" customHeight="1" thickBot="1">
      <c r="B27" s="112" t="s">
        <v>35</v>
      </c>
      <c r="C27" s="113">
        <f aca="true" t="shared" si="2" ref="C27:S27">SUM(C10:C26)</f>
        <v>0</v>
      </c>
      <c r="D27" s="113">
        <f t="shared" si="2"/>
        <v>0</v>
      </c>
      <c r="E27" s="113">
        <f t="shared" si="2"/>
        <v>12</v>
      </c>
      <c r="F27" s="113">
        <f t="shared" si="2"/>
        <v>2</v>
      </c>
      <c r="G27" s="113">
        <f t="shared" si="2"/>
        <v>28</v>
      </c>
      <c r="H27" s="113">
        <f t="shared" si="2"/>
        <v>0</v>
      </c>
      <c r="I27" s="113">
        <f t="shared" si="2"/>
        <v>0</v>
      </c>
      <c r="J27" s="113">
        <f t="shared" si="2"/>
        <v>0</v>
      </c>
      <c r="K27" s="113">
        <f t="shared" si="2"/>
        <v>0</v>
      </c>
      <c r="L27" s="113">
        <f t="shared" si="2"/>
        <v>0</v>
      </c>
      <c r="M27" s="113">
        <f t="shared" si="2"/>
        <v>0</v>
      </c>
      <c r="N27" s="113">
        <f t="shared" si="2"/>
        <v>0</v>
      </c>
      <c r="O27" s="113">
        <f t="shared" si="2"/>
        <v>0</v>
      </c>
      <c r="P27" s="113">
        <f t="shared" si="2"/>
        <v>0</v>
      </c>
      <c r="Q27" s="113">
        <f t="shared" si="2"/>
        <v>0</v>
      </c>
      <c r="R27" s="113">
        <f t="shared" si="2"/>
        <v>0</v>
      </c>
      <c r="S27" s="114">
        <f t="shared" si="2"/>
        <v>42</v>
      </c>
      <c r="T27" s="10"/>
      <c r="U27" s="9"/>
      <c r="V27" s="11"/>
    </row>
    <row r="28" spans="3:22" ht="13.5" customHeight="1">
      <c r="C28" s="115">
        <f>C27/S27</f>
        <v>0</v>
      </c>
      <c r="D28" s="116">
        <f>D27/S27</f>
        <v>0</v>
      </c>
      <c r="E28" s="116">
        <f>E27/S27</f>
        <v>0.2857142857142857</v>
      </c>
      <c r="F28" s="116">
        <f>F27/S27</f>
        <v>0.047619047619047616</v>
      </c>
      <c r="G28" s="116">
        <f>G27/S27</f>
        <v>0.6666666666666666</v>
      </c>
      <c r="H28" s="116">
        <f>H27/S27</f>
        <v>0</v>
      </c>
      <c r="I28" s="116">
        <f>I27/S27</f>
        <v>0</v>
      </c>
      <c r="J28" s="116">
        <f>J27/S27</f>
        <v>0</v>
      </c>
      <c r="K28" s="116">
        <f>K27/S27</f>
        <v>0</v>
      </c>
      <c r="L28" s="116">
        <f>L27/S27</f>
        <v>0</v>
      </c>
      <c r="M28" s="116">
        <f>M27/S27</f>
        <v>0</v>
      </c>
      <c r="N28" s="116">
        <f>N27/S27</f>
        <v>0</v>
      </c>
      <c r="O28" s="116">
        <f>O27/S27</f>
        <v>0</v>
      </c>
      <c r="P28" s="116">
        <f>P27/S27</f>
        <v>0</v>
      </c>
      <c r="Q28" s="116">
        <f>Q27/S27</f>
        <v>0</v>
      </c>
      <c r="R28" s="117">
        <f>R27/S27</f>
        <v>0</v>
      </c>
      <c r="S28" s="10"/>
      <c r="T28" s="8"/>
      <c r="U28" s="8"/>
      <c r="V28" s="8"/>
    </row>
    <row r="29" spans="11:18" ht="12.75">
      <c r="K29" t="e">
        <f aca="true" t="shared" si="3" ref="K29:R29">K28/$S$28</f>
        <v>#DIV/0!</v>
      </c>
      <c r="L29" t="e">
        <f t="shared" si="3"/>
        <v>#DIV/0!</v>
      </c>
      <c r="M29" t="e">
        <f t="shared" si="3"/>
        <v>#DIV/0!</v>
      </c>
      <c r="N29" t="e">
        <f t="shared" si="3"/>
        <v>#DIV/0!</v>
      </c>
      <c r="O29" t="e">
        <f t="shared" si="3"/>
        <v>#DIV/0!</v>
      </c>
      <c r="P29" t="e">
        <f t="shared" si="3"/>
        <v>#DIV/0!</v>
      </c>
      <c r="Q29" t="e">
        <f t="shared" si="3"/>
        <v>#DIV/0!</v>
      </c>
      <c r="R29" t="e">
        <f t="shared" si="3"/>
        <v>#DIV/0!</v>
      </c>
    </row>
  </sheetData>
  <sheetProtection/>
  <mergeCells count="4">
    <mergeCell ref="A3:V3"/>
    <mergeCell ref="A4:V4"/>
    <mergeCell ref="A5:V5"/>
    <mergeCell ref="A6:V6"/>
  </mergeCells>
  <printOptions/>
  <pageMargins left="0.75" right="0.37" top="0.61" bottom="0.63" header="0.5" footer="0.5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L36" sqref="L3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2" t="s">
        <v>74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ht="6" customHeight="1"/>
    <row r="4" spans="2:22" ht="15.75" customHeight="1">
      <c r="B4" s="133" t="s">
        <v>146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2:22" ht="12" customHeight="1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ht="4.5" customHeight="1"/>
    <row r="7" spans="2:22" ht="12" customHeight="1" hidden="1"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DICEMBRU,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6" t="s">
        <v>149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</row>
    <row r="12" ht="6.75" customHeight="1" hidden="1"/>
    <row r="13" spans="2:22" ht="10.5" customHeight="1">
      <c r="B13" s="138" t="s">
        <v>132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'[1]Ellul A.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'[1]Ellul A. (Ghawdex)'!$Q$24</f>
        <v>0</v>
      </c>
      <c r="H24" s="5"/>
      <c r="I24" s="40">
        <v>1</v>
      </c>
      <c r="J24" s="5"/>
      <c r="K24" s="40"/>
      <c r="L24" s="5"/>
      <c r="M24" s="40"/>
      <c r="N24" s="5"/>
      <c r="O24" s="40">
        <v>1</v>
      </c>
      <c r="P24" s="5"/>
      <c r="Q24" s="44">
        <f t="shared" si="0"/>
        <v>0</v>
      </c>
      <c r="R24" s="5"/>
      <c r="S24" s="40"/>
      <c r="T24" s="5"/>
      <c r="U24" s="44">
        <f t="shared" si="1"/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'[1]Ellul A. (Ghawdex)'!$Q$25</f>
        <v>28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28</v>
      </c>
      <c r="R25" s="5"/>
      <c r="S25" s="40"/>
      <c r="T25" s="5"/>
      <c r="U25" s="44">
        <f t="shared" si="1"/>
        <v>28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'[1]Ellul A.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'[1]Ellul A.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'[1]Ellul A.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'[1]Ellul A.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'[1]Ellul A. (Ghawdex)'!$Q$30</f>
        <v>20</v>
      </c>
      <c r="H30" s="5"/>
      <c r="I30" s="40"/>
      <c r="J30" s="5"/>
      <c r="K30" s="40">
        <v>20</v>
      </c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'[1]Ellul A.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'[1]Ellul A.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'[1]Ellul A.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'[1]Ellul A. (Ghawdex)'!$Q$34</f>
        <v>233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233</v>
      </c>
      <c r="R34" s="5"/>
      <c r="S34" s="40"/>
      <c r="T34" s="5"/>
      <c r="U34" s="44">
        <f t="shared" si="1"/>
        <v>233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'[1]Ellul A.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'[1]Ellul A. (Ghawdex)'!$Q$36</f>
        <v>1</v>
      </c>
      <c r="H36" s="5"/>
      <c r="I36" s="40">
        <v>1</v>
      </c>
      <c r="J36" s="5"/>
      <c r="K36" s="40">
        <v>1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1</v>
      </c>
      <c r="R36" s="5"/>
      <c r="S36" s="40"/>
      <c r="T36" s="5"/>
      <c r="U36" s="44">
        <f>IF(ISNUMBER(Q36),Q36,0)-IF(ISNUMBER(S36),S36,0)</f>
        <v>1</v>
      </c>
      <c r="V36" s="27"/>
    </row>
    <row r="37" spans="2:22" ht="15.75" customHeight="1">
      <c r="B37" s="25"/>
      <c r="C37" s="26">
        <v>15</v>
      </c>
      <c r="D37" s="26" t="s">
        <v>129</v>
      </c>
      <c r="E37" s="26"/>
      <c r="F37" s="5"/>
      <c r="G37" s="39">
        <f>'[1]Ellul A.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130</v>
      </c>
      <c r="E38" s="26"/>
      <c r="F38" s="5"/>
      <c r="G38" s="39">
        <f>'[1]Ellul A.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131</v>
      </c>
      <c r="E39" s="26"/>
      <c r="F39" s="5"/>
      <c r="G39" s="39">
        <f>'[1]Ellul A.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282</v>
      </c>
      <c r="H41" s="44"/>
      <c r="I41" s="45">
        <f>SUM(I23:I39)</f>
        <v>2</v>
      </c>
      <c r="J41" s="44"/>
      <c r="K41" s="45">
        <f>SUM(K23:K39)</f>
        <v>21</v>
      </c>
      <c r="L41" s="44"/>
      <c r="M41" s="45">
        <f>SUM(M23:M39)</f>
        <v>0</v>
      </c>
      <c r="N41" s="44"/>
      <c r="O41" s="45">
        <f>SUM(O23:O39)</f>
        <v>1</v>
      </c>
      <c r="P41" s="44"/>
      <c r="Q41" s="45">
        <f>SUM(Q23:Q39)</f>
        <v>262</v>
      </c>
      <c r="R41" s="44"/>
      <c r="S41" s="45">
        <f>SUM(S23:S39)</f>
        <v>0</v>
      </c>
      <c r="T41" s="44"/>
      <c r="U41" s="45">
        <f>SUM(U23:U39)</f>
        <v>262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5" t="s">
        <v>17</v>
      </c>
      <c r="D49" s="135"/>
      <c r="E49" s="135"/>
      <c r="K49" s="5"/>
      <c r="L49" s="29" t="s">
        <v>58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5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I37" sqref="I37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2" t="s">
        <v>74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ht="6" customHeight="1"/>
    <row r="4" spans="2:22" ht="15.75" customHeight="1">
      <c r="B4" s="133" t="s">
        <v>140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2:22" ht="12" customHeight="1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ht="4.5" customHeight="1"/>
    <row r="7" spans="2:22" ht="12" customHeight="1" hidden="1"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DICEMBRU,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6" t="s">
        <v>149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</row>
    <row r="12" ht="6.75" customHeight="1" hidden="1"/>
    <row r="13" spans="2:22" ht="10.5" customHeight="1">
      <c r="B13" s="138" t="s">
        <v>132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'[1]Grima E. (Ghawdex)'!$Q$23</f>
        <v>63</v>
      </c>
      <c r="H23" s="5"/>
      <c r="I23" s="39"/>
      <c r="J23" s="5"/>
      <c r="K23" s="39">
        <v>3</v>
      </c>
      <c r="L23" s="5"/>
      <c r="M23" s="39">
        <v>5</v>
      </c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65</v>
      </c>
      <c r="R23" s="5"/>
      <c r="S23" s="39"/>
      <c r="T23" s="5"/>
      <c r="U23" s="44">
        <f aca="true" t="shared" si="1" ref="U23:U39">IF(ISNUMBER(Q23),Q23,0)-IF(ISNUMBER(S23),S23,0)</f>
        <v>65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'[1]Grima E. (Ghawdex)'!$Q$24</f>
        <v>50</v>
      </c>
      <c r="H24" s="5"/>
      <c r="I24" s="40">
        <v>7</v>
      </c>
      <c r="J24" s="5"/>
      <c r="K24" s="40"/>
      <c r="L24" s="5"/>
      <c r="M24" s="40"/>
      <c r="N24" s="5"/>
      <c r="O24" s="40">
        <v>5</v>
      </c>
      <c r="P24" s="5"/>
      <c r="Q24" s="44">
        <f t="shared" si="0"/>
        <v>52</v>
      </c>
      <c r="R24" s="5"/>
      <c r="S24" s="40">
        <v>1</v>
      </c>
      <c r="T24" s="5"/>
      <c r="U24" s="44">
        <f t="shared" si="1"/>
        <v>51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'[1]Grima E. (Ghawdex)'!$Q$25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'[1]Grima E.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'[1]Grima E.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'[1]Grima E. (Ghawdex)'!$Q$28</f>
        <v>67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67</v>
      </c>
      <c r="R28" s="5"/>
      <c r="S28" s="40"/>
      <c r="T28" s="5"/>
      <c r="U28" s="44">
        <f t="shared" si="1"/>
        <v>67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'[1]Grima E.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'[1]Grima E.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'[1]Grima E. (Ghawdex)'!$Q$31</f>
        <v>9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9</v>
      </c>
      <c r="R31" s="5"/>
      <c r="S31" s="40"/>
      <c r="T31" s="5"/>
      <c r="U31" s="44">
        <f t="shared" si="1"/>
        <v>9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'[1]Grima E. (Ghawdex)'!$Q$32</f>
        <v>13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13</v>
      </c>
      <c r="R32" s="5"/>
      <c r="S32" s="40"/>
      <c r="T32" s="5"/>
      <c r="U32" s="44">
        <f t="shared" si="1"/>
        <v>13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'[1]Grima E.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'[1]Grima E. (Ghawdex)'!$Q$34</f>
        <v>61</v>
      </c>
      <c r="H34" s="5"/>
      <c r="I34" s="40">
        <v>1</v>
      </c>
      <c r="J34" s="5"/>
      <c r="K34" s="40"/>
      <c r="L34" s="5"/>
      <c r="M34" s="40"/>
      <c r="N34" s="5"/>
      <c r="O34" s="40"/>
      <c r="P34" s="5"/>
      <c r="Q34" s="44">
        <f t="shared" si="0"/>
        <v>62</v>
      </c>
      <c r="R34" s="5"/>
      <c r="S34" s="40">
        <v>6</v>
      </c>
      <c r="T34" s="5"/>
      <c r="U34" s="44">
        <f t="shared" si="1"/>
        <v>56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'[1]Grima E.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'[1]Grima E. (Ghawdex)'!$Q$36</f>
        <v>460</v>
      </c>
      <c r="H36" s="5"/>
      <c r="I36" s="40">
        <v>20</v>
      </c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480</v>
      </c>
      <c r="R36" s="5"/>
      <c r="S36" s="40">
        <v>6</v>
      </c>
      <c r="T36" s="5"/>
      <c r="U36" s="44">
        <f>IF(ISNUMBER(Q36),Q36,0)-IF(ISNUMBER(S36),S36,0)</f>
        <v>474</v>
      </c>
      <c r="V36" s="27"/>
    </row>
    <row r="37" spans="2:22" ht="15.75" customHeight="1">
      <c r="B37" s="25"/>
      <c r="C37" s="26">
        <v>15</v>
      </c>
      <c r="D37" s="26" t="s">
        <v>129</v>
      </c>
      <c r="E37" s="26"/>
      <c r="F37" s="5"/>
      <c r="G37" s="39">
        <f>'[1]Grima E. (Ghawdex)'!$Q$37</f>
        <v>11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11</v>
      </c>
      <c r="R37" s="5"/>
      <c r="S37" s="40"/>
      <c r="T37" s="5"/>
      <c r="U37" s="44">
        <f t="shared" si="1"/>
        <v>11</v>
      </c>
      <c r="V37" s="27"/>
    </row>
    <row r="38" spans="2:22" ht="15.75" customHeight="1">
      <c r="B38" s="25"/>
      <c r="C38" s="26">
        <v>16</v>
      </c>
      <c r="D38" s="26" t="s">
        <v>130</v>
      </c>
      <c r="E38" s="26"/>
      <c r="F38" s="5"/>
      <c r="G38" s="39">
        <f>'[1]Grima E.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131</v>
      </c>
      <c r="E39" s="26"/>
      <c r="F39" s="5"/>
      <c r="G39" s="39">
        <f>'[1]Grima E.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734</v>
      </c>
      <c r="H41" s="44"/>
      <c r="I41" s="45">
        <f>SUM(I23:I39)</f>
        <v>28</v>
      </c>
      <c r="J41" s="44"/>
      <c r="K41" s="45">
        <f>SUM(K23:K39)</f>
        <v>3</v>
      </c>
      <c r="L41" s="44"/>
      <c r="M41" s="45">
        <f>SUM(M23:M39)</f>
        <v>5</v>
      </c>
      <c r="N41" s="44"/>
      <c r="O41" s="45">
        <f>SUM(O23:O39)</f>
        <v>5</v>
      </c>
      <c r="P41" s="44"/>
      <c r="Q41" s="45">
        <f>SUM(Q23:Q39)</f>
        <v>759</v>
      </c>
      <c r="R41" s="44"/>
      <c r="S41" s="45">
        <f>SUM(S23:S39)</f>
        <v>13</v>
      </c>
      <c r="T41" s="44"/>
      <c r="U41" s="45">
        <f>SUM(U23:U39)</f>
        <v>746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5" t="s">
        <v>17</v>
      </c>
      <c r="D49" s="135"/>
      <c r="E49" s="135"/>
      <c r="K49" s="5"/>
      <c r="L49" s="29" t="s">
        <v>58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1">
      <selection activeCell="G40" sqref="G4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2" t="s">
        <v>74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ht="6" customHeight="1"/>
    <row r="4" spans="2:22" ht="15.75" customHeight="1">
      <c r="B4" s="133" t="s">
        <v>10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2:22" ht="12" customHeight="1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ht="4.5" customHeight="1"/>
    <row r="7" spans="2:22" ht="12" customHeight="1" hidden="1"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DICEMBRU,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6" t="s">
        <v>149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</row>
    <row r="12" ht="6.75" customHeight="1" hidden="1"/>
    <row r="13" spans="2:22" ht="10.5" customHeight="1">
      <c r="B13" s="138" t="s">
        <v>132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'[1]Apap Bologna J.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'[1]Apap Bologna J. (Ghawdex)'!$Q$24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t="shared" si="1"/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'[1]Apap Bologna J. (Ghawdex)'!$Q$25</f>
        <v>9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9</v>
      </c>
      <c r="R25" s="5"/>
      <c r="S25" s="40"/>
      <c r="T25" s="5"/>
      <c r="U25" s="44">
        <f t="shared" si="1"/>
        <v>9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'[1]Apap Bologna J.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'[1]Apap Bologna J.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'[1]Apap Bologna J.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'[1]Apap Bologna J.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'[1]Apap Bologna J.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'[1]Apap Bologna J.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'[1]Apap Bologna J.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'[1]Apap Bologna J.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'[1]Apap Bologna J.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'[1]Apap Bologna J.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'[1]Apap Bologna J.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129</v>
      </c>
      <c r="E37" s="26"/>
      <c r="F37" s="5"/>
      <c r="G37" s="39">
        <f>'[1]Apap Bologna J.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130</v>
      </c>
      <c r="E38" s="26"/>
      <c r="F38" s="5"/>
      <c r="G38" s="39">
        <f>'[1]Apap Bologna J.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131</v>
      </c>
      <c r="E39" s="26"/>
      <c r="F39" s="5"/>
      <c r="G39" s="39">
        <f>'[1]Apap Bologna J.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9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9</v>
      </c>
      <c r="R41" s="44"/>
      <c r="S41" s="45">
        <f>SUM(S23:S39)</f>
        <v>0</v>
      </c>
      <c r="T41" s="44"/>
      <c r="U41" s="45">
        <f>SUM(U23:U39)</f>
        <v>9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5" t="s">
        <v>17</v>
      </c>
      <c r="D49" s="135"/>
      <c r="E49" s="135"/>
      <c r="K49" s="5"/>
      <c r="L49" s="29" t="s">
        <v>58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B2:V2"/>
    <mergeCell ref="B4:V4"/>
    <mergeCell ref="B5:V5"/>
    <mergeCell ref="C49:E49"/>
    <mergeCell ref="B7:V7"/>
    <mergeCell ref="B11:V11"/>
    <mergeCell ref="B13:V13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S35" sqref="S3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2" t="s">
        <v>74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ht="6" customHeight="1"/>
    <row r="4" spans="2:22" ht="15.75" customHeight="1">
      <c r="B4" s="133" t="s">
        <v>69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2:22" ht="12" customHeight="1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ht="4.5" customHeight="1"/>
    <row r="7" spans="2:22" ht="12" customHeight="1" hidden="1"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DICEMBRU,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6" t="s">
        <v>149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</row>
    <row r="12" ht="6.75" customHeight="1" hidden="1"/>
    <row r="13" spans="2:22" ht="10.5" customHeight="1">
      <c r="B13" s="138" t="s">
        <v>132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'[1]Scerri Herrera C (Ghawdex)'!$Q$23</f>
        <v>27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27</v>
      </c>
      <c r="R23" s="5"/>
      <c r="S23" s="39">
        <v>9</v>
      </c>
      <c r="T23" s="5"/>
      <c r="U23" s="44">
        <f aca="true" t="shared" si="1" ref="U23:U39">IF(ISNUMBER(Q23),Q23,0)-IF(ISNUMBER(S23),S23,0)</f>
        <v>18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'[1]Scerri Herrera C (Ghawdex)'!$Q$24</f>
        <v>7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7</v>
      </c>
      <c r="R24" s="5"/>
      <c r="S24" s="40">
        <v>2</v>
      </c>
      <c r="T24" s="5"/>
      <c r="U24" s="44">
        <f t="shared" si="1"/>
        <v>5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'[1]Scerri Herrera C (Ghawdex)'!$Q$25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'[1]Scerri Herrera C (Ghawdex)'!$Q$26</f>
        <v>2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2</v>
      </c>
      <c r="R26" s="5"/>
      <c r="S26" s="40">
        <v>1</v>
      </c>
      <c r="T26" s="5"/>
      <c r="U26" s="44">
        <f t="shared" si="1"/>
        <v>1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'[1]Scerri Herrera C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'[1]Scerri Herrera C (Ghawdex)'!$Q$28</f>
        <v>11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11</v>
      </c>
      <c r="R28" s="5"/>
      <c r="S28" s="40">
        <v>11</v>
      </c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'[1]Scerri Herrera C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'[1]Scerri Herrera C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'[1]Scerri Herrera C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'[1]Scerri Herrera C (Ghawdex)'!$Q$32</f>
        <v>1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1</v>
      </c>
      <c r="R32" s="5"/>
      <c r="S32" s="40"/>
      <c r="T32" s="5"/>
      <c r="U32" s="44">
        <f t="shared" si="1"/>
        <v>1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'[1]Scerri Herrera C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'[1]Scerri Herrera C (Ghawdex)'!$Q$34</f>
        <v>8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8</v>
      </c>
      <c r="R34" s="5"/>
      <c r="S34" s="40">
        <v>8</v>
      </c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'[1]Scerri Herrera C (Ghawdex)'!$Q$35</f>
        <v>1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1</v>
      </c>
      <c r="R35" s="5"/>
      <c r="S35" s="40">
        <v>1</v>
      </c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'[1]Scerri Herrera C (Ghawdex)'!$Q$36</f>
        <v>36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36</v>
      </c>
      <c r="R36" s="5"/>
      <c r="S36" s="40">
        <v>30</v>
      </c>
      <c r="T36" s="5"/>
      <c r="U36" s="44">
        <f>IF(ISNUMBER(Q36),Q36,0)-IF(ISNUMBER(S36),S36,0)</f>
        <v>6</v>
      </c>
      <c r="V36" s="27"/>
    </row>
    <row r="37" spans="2:22" ht="15.75" customHeight="1">
      <c r="B37" s="25"/>
      <c r="C37" s="26">
        <v>15</v>
      </c>
      <c r="D37" s="26" t="s">
        <v>129</v>
      </c>
      <c r="E37" s="26"/>
      <c r="F37" s="5"/>
      <c r="G37" s="39">
        <f>'[1]Scerri Herrera C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130</v>
      </c>
      <c r="E38" s="26"/>
      <c r="F38" s="5"/>
      <c r="G38" s="39">
        <f>'[1]Scerri Herrera C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131</v>
      </c>
      <c r="E39" s="26"/>
      <c r="F39" s="5"/>
      <c r="G39" s="39">
        <f>'[1]Scerri Herrera C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93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93</v>
      </c>
      <c r="R41" s="44"/>
      <c r="S41" s="45">
        <f>SUM(S23:S39)</f>
        <v>62</v>
      </c>
      <c r="T41" s="44"/>
      <c r="U41" s="45">
        <f>SUM(U23:U39)</f>
        <v>31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5" t="s">
        <v>17</v>
      </c>
      <c r="D49" s="135"/>
      <c r="E49" s="135"/>
      <c r="K49" s="5"/>
      <c r="L49" s="29" t="s">
        <v>58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5:V5"/>
    <mergeCell ref="B7:V7"/>
    <mergeCell ref="B11:V11"/>
    <mergeCell ref="B13:V13"/>
  </mergeCells>
  <printOptions/>
  <pageMargins left="0.75" right="0.75" top="1" bottom="0.53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C20">
      <selection activeCell="I38" sqref="I38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2" t="s">
        <v>74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ht="6" customHeight="1"/>
    <row r="4" spans="2:22" ht="15.75" customHeight="1">
      <c r="B4" s="133" t="s">
        <v>64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2:22" ht="12" customHeight="1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ht="4.5" customHeight="1"/>
    <row r="7" spans="2:22" ht="12" customHeight="1" hidden="1"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DICEMBRU,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6" t="s">
        <v>149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</row>
    <row r="12" ht="6.75" customHeight="1" hidden="1"/>
    <row r="13" spans="2:22" ht="10.5" customHeight="1">
      <c r="B13" s="138" t="s">
        <v>132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'[1]Mallia M.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'[1]Mallia M. (Ghawdex)'!$Q$24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t="shared" si="1"/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'[1]Mallia M. (Ghawdex)'!$Q$25</f>
        <v>80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80</v>
      </c>
      <c r="R25" s="5"/>
      <c r="S25" s="40"/>
      <c r="T25" s="5"/>
      <c r="U25" s="44">
        <f t="shared" si="1"/>
        <v>80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'[1]Mallia M.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'[1]Mallia M.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'[1]Mallia M.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'[1]Mallia M.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'[1]Mallia M.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'[1]Mallia M.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'[1]Mallia M.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'[1]Mallia M.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'[1]Mallia M.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'[1]Mallia M.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'[1]Mallia M.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129</v>
      </c>
      <c r="E37" s="26"/>
      <c r="F37" s="5"/>
      <c r="G37" s="39">
        <f>'[1]Mallia M.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130</v>
      </c>
      <c r="E38" s="26"/>
      <c r="F38" s="5"/>
      <c r="G38" s="39">
        <f>'[1]Mallia M.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131</v>
      </c>
      <c r="E39" s="26"/>
      <c r="F39" s="5"/>
      <c r="G39" s="39">
        <f>'[1]Mallia M.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80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80</v>
      </c>
      <c r="R41" s="44"/>
      <c r="S41" s="45">
        <f>SUM(S23:S39)</f>
        <v>0</v>
      </c>
      <c r="T41" s="44"/>
      <c r="U41" s="45">
        <f>SUM(U23:U39)</f>
        <v>80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5" t="s">
        <v>17</v>
      </c>
      <c r="D49" s="135"/>
      <c r="E49" s="135"/>
      <c r="K49" s="5"/>
      <c r="L49" s="29" t="s">
        <v>58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5:V5"/>
    <mergeCell ref="B7:V7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2">
      <selection activeCell="P10" sqref="P10"/>
    </sheetView>
  </sheetViews>
  <sheetFormatPr defaultColWidth="9.140625" defaultRowHeight="12.75"/>
  <cols>
    <col min="1" max="1" width="0.85546875" style="0" customWidth="1"/>
    <col min="2" max="2" width="19.140625" style="0" customWidth="1"/>
    <col min="3" max="18" width="5.421875" style="0" bestFit="1" customWidth="1"/>
    <col min="19" max="19" width="5.421875" style="0" customWidth="1"/>
    <col min="20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118" customFormat="1" ht="19.5" customHeight="1">
      <c r="A3" s="127" t="s">
        <v>102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</row>
    <row r="4" spans="1:22" s="118" customFormat="1" ht="12.75" customHeight="1">
      <c r="A4" s="129" t="s">
        <v>103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</row>
    <row r="5" spans="1:22" s="119" customFormat="1" ht="15" customHeight="1">
      <c r="A5" s="130" t="s">
        <v>107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</row>
    <row r="6" spans="1:22" s="118" customFormat="1" ht="15" customHeight="1">
      <c r="A6" s="131" t="str">
        <f>CONCATENATE(Kriminal!G6," ",Kriminal!H6)</f>
        <v>Statistika Ghal DICEMBRU, 2008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  <c r="P7" s="1"/>
      <c r="Q7" s="1"/>
      <c r="R7" s="1"/>
      <c r="S7" s="1"/>
      <c r="T7" s="1"/>
      <c r="U7" s="1"/>
      <c r="V7" s="7" t="s">
        <v>0</v>
      </c>
    </row>
    <row r="8" ht="12.75" customHeight="1"/>
    <row r="9" spans="3:22" ht="96" customHeight="1">
      <c r="C9" s="85" t="s">
        <v>26</v>
      </c>
      <c r="D9" s="86" t="s">
        <v>27</v>
      </c>
      <c r="E9" s="86" t="s">
        <v>133</v>
      </c>
      <c r="F9" s="86" t="s">
        <v>143</v>
      </c>
      <c r="G9" s="86" t="s">
        <v>28</v>
      </c>
      <c r="H9" s="86" t="s">
        <v>29</v>
      </c>
      <c r="I9" s="86" t="s">
        <v>138</v>
      </c>
      <c r="J9" s="86" t="s">
        <v>25</v>
      </c>
      <c r="K9" s="86" t="s">
        <v>30</v>
      </c>
      <c r="L9" s="86" t="s">
        <v>31</v>
      </c>
      <c r="M9" s="86" t="s">
        <v>32</v>
      </c>
      <c r="N9" s="86" t="s">
        <v>144</v>
      </c>
      <c r="O9" s="86" t="s">
        <v>33</v>
      </c>
      <c r="P9" s="86" t="s">
        <v>145</v>
      </c>
      <c r="Q9" s="86" t="s">
        <v>34</v>
      </c>
      <c r="R9" s="86" t="s">
        <v>126</v>
      </c>
      <c r="S9" s="87" t="s">
        <v>35</v>
      </c>
      <c r="T9" s="88" t="s">
        <v>36</v>
      </c>
      <c r="U9" s="89" t="s">
        <v>37</v>
      </c>
      <c r="V9" s="90" t="s">
        <v>38</v>
      </c>
    </row>
    <row r="10" spans="2:22" ht="15.75" customHeight="1">
      <c r="B10" s="91" t="s">
        <v>49</v>
      </c>
      <c r="C10" s="92">
        <f>SUMIF('Apap Bologna J.'!$D$23:$D$39,B10,'Apap Bologna J.'!$K$23:$K$39)</f>
        <v>0</v>
      </c>
      <c r="D10" s="92">
        <f>SUMIF('Cassar J.'!$D$23:$D$39,B10,'Cassar J.'!$K$23:$K$39)</f>
        <v>0</v>
      </c>
      <c r="E10" s="92">
        <f>SUMIF('Quintano L.'!$D$23:$D$39,B10,'Quintano L.'!$K$23:$K$39)</f>
        <v>34</v>
      </c>
      <c r="F10" s="92">
        <f>SUMIF('Demicoli S.'!$D$23:$D$39,B10,'Demicoli S.'!$K$23:$K$39)</f>
        <v>0</v>
      </c>
      <c r="G10" s="92">
        <f>SUMIF('Grixti G.'!$D$23:$D$39,B10,'Grixti G.'!$K$23:$K$39)</f>
        <v>0</v>
      </c>
      <c r="H10" s="92">
        <f>SUMIF('Hayman M.'!$D$23:$D$39,B10,'Hayman M.'!$K$23:$K$39)</f>
        <v>1</v>
      </c>
      <c r="I10" s="92">
        <f>SUMIF('Demicoli A.'!$D$23:$D$39,B10,'Demicoli A.'!$K$23:$K$39)</f>
        <v>0</v>
      </c>
      <c r="J10" s="92">
        <f>SUMIF('Mallia M.'!$D$23:$D$39,B10,'Mallia M.'!$K$23:$K$39)</f>
        <v>4</v>
      </c>
      <c r="K10" s="92">
        <f>SUMIF('Meli S.'!$D$23:$D$39,B10,'Meli S.'!$K$23:$K$39)</f>
        <v>0</v>
      </c>
      <c r="L10" s="92">
        <f>SUMIF('Micallef Trigona A.'!$D$23:$D$39,B10,'Micallef Trigona A.'!$K$23:$K$39)</f>
        <v>0</v>
      </c>
      <c r="M10" s="92">
        <f>SUMIF('Mizzi A.'!$D$23:$D$39,B10,'Mizzi A.'!$K$23:$K$39)</f>
        <v>0</v>
      </c>
      <c r="N10" s="92">
        <f>SUMIF('Clarke D.'!$D$23:$D$39,B10,'Clarke D.'!$K$23:$K$39)</f>
        <v>13</v>
      </c>
      <c r="O10" s="92">
        <f>SUMIF('Padovani Grima J.'!$D$23:$D$39,B10,'Padovani Grima J.'!$K$23:$K$39)</f>
        <v>0</v>
      </c>
      <c r="P10" s="92">
        <f>SUMIF('Grima E.'!$D$25:$D$41,B10,'Grima E.'!$K$25:$K$41)</f>
        <v>2</v>
      </c>
      <c r="Q10" s="92">
        <f>SUMIF('Scerri Herrera C.'!$D$23:$D$39,B10,'Scerri Herrera C.'!$K$23:$K$39)</f>
        <v>0</v>
      </c>
      <c r="R10" s="92">
        <f>SUMIF('Vella Antonio Giovanni'!$D$23:$D$39,B10,'Vella Antonio Giovanni'!$K$23:$K$39)</f>
        <v>0</v>
      </c>
      <c r="S10" s="123">
        <f>SUM(C10:R10)</f>
        <v>54</v>
      </c>
      <c r="T10" s="94">
        <f aca="true" t="shared" si="0" ref="T10:T26">S10/$S$27</f>
        <v>0.05636743215031315</v>
      </c>
      <c r="U10" s="95"/>
      <c r="V10" s="96"/>
    </row>
    <row r="11" spans="2:22" ht="15.75" customHeight="1">
      <c r="B11" s="97" t="s">
        <v>50</v>
      </c>
      <c r="C11" s="98">
        <f>SUMIF('Apap Bologna J.'!$D$23:$D$39,B11,'Apap Bologna J.'!$K$23:$K$39)</f>
        <v>1</v>
      </c>
      <c r="D11" s="98">
        <f>SUMIF('Cassar J.'!$D$23:$D$39,B11,'Cassar J.'!$K$23:$K$39)</f>
        <v>0</v>
      </c>
      <c r="E11" s="98">
        <f>SUMIF('Quintano L.'!$D$23:$D$39,B11,'Quintano L.'!$K$23:$K$39)</f>
        <v>4</v>
      </c>
      <c r="F11" s="98">
        <f>SUMIF('Demicoli S.'!$D$23:$D$39,B11,'Demicoli S.'!$K$23:$K$39)</f>
        <v>7</v>
      </c>
      <c r="G11" s="98">
        <f>SUMIF('Grixti G.'!$D$23:$D$39,B11,'Grixti G.'!$K$23:$K$39)</f>
        <v>4</v>
      </c>
      <c r="H11" s="98">
        <f>SUMIF('Hayman M.'!$D$23:$D$39,B11,'Hayman M.'!$K$23:$K$39)</f>
        <v>3</v>
      </c>
      <c r="I11" s="98">
        <f>SUMIF('Demicoli A.'!$D$23:$D$39,B11,'Demicoli A.'!$K$23:$K$39)</f>
        <v>10</v>
      </c>
      <c r="J11" s="98">
        <f>SUMIF('Mallia M.'!$D$23:$D$39,B11,'Mallia M.'!$K$23:$K$39)</f>
        <v>2</v>
      </c>
      <c r="K11" s="98">
        <f>SUMIF('Meli S.'!$D$23:$D$39,B11,'Meli S.'!$K$23:$K$39)</f>
        <v>0</v>
      </c>
      <c r="L11" s="98">
        <f>SUMIF('Micallef Trigona A.'!$D$23:$D$39,B11,'Micallef Trigona A.'!$K$23:$K$39)</f>
        <v>14</v>
      </c>
      <c r="M11" s="98">
        <f>SUMIF('Mizzi A.'!$D$23:$D$39,B11,'Mizzi A.'!$K$23:$K$39)</f>
        <v>4</v>
      </c>
      <c r="N11" s="98">
        <f>SUMIF('Clarke D.'!$D$23:$D$39,B11,'Clarke D.'!$K$23:$K$39)</f>
        <v>0</v>
      </c>
      <c r="O11" s="98">
        <f>SUMIF('Padovani Grima J.'!$D$23:$D$39,B11,'Padovani Grima J.'!$K$23:$K$39)</f>
        <v>6</v>
      </c>
      <c r="P11" s="98">
        <f>SUMIF('Grima E.'!$D$25:$D$41,B11,'Grima E.'!$K$25:$K$41)</f>
        <v>3</v>
      </c>
      <c r="Q11" s="98">
        <f>SUMIF('Scerri Herrera C.'!$D$23:$D$39,B11,'Scerri Herrera C.'!$K$23:$K$39)</f>
        <v>9</v>
      </c>
      <c r="R11" s="98">
        <f>SUMIF('Vella Antonio Giovanni'!$D$23:$D$39,B11,'Vella Antonio Giovanni'!$K$23:$K$39)</f>
        <v>11</v>
      </c>
      <c r="S11" s="124">
        <f aca="true" t="shared" si="1" ref="S11:S27">SUM(C11:R11)</f>
        <v>78</v>
      </c>
      <c r="T11" s="100">
        <f t="shared" si="0"/>
        <v>0.081419624217119</v>
      </c>
      <c r="U11" s="101"/>
      <c r="V11" s="102"/>
    </row>
    <row r="12" spans="2:22" ht="15.75" customHeight="1">
      <c r="B12" s="103" t="s">
        <v>22</v>
      </c>
      <c r="C12" s="104">
        <f>SUMIF('Apap Bologna J.'!$D$23:$D$39,B12,'Apap Bologna J.'!$K$23:$K$39)</f>
        <v>1</v>
      </c>
      <c r="D12" s="104">
        <f>SUMIF('Cassar J.'!$D$23:$D$39,B12,'Cassar J.'!$K$23:$K$39)</f>
        <v>0</v>
      </c>
      <c r="E12" s="104">
        <f>SUMIF('Quintano L.'!$D$23:$D$39,B12,'Quintano L.'!$K$23:$K$39)</f>
        <v>2</v>
      </c>
      <c r="F12" s="104">
        <f>SUMIF('Demicoli S.'!$D$23:$D$39,B12,'Demicoli S.'!$K$23:$K$39)</f>
        <v>0</v>
      </c>
      <c r="G12" s="104">
        <f>SUMIF('Grixti G.'!$D$23:$D$39,B12,'Grixti G.'!$K$23:$K$39)</f>
        <v>3</v>
      </c>
      <c r="H12" s="104">
        <f>SUMIF('Hayman M.'!$D$23:$D$39,B12,'Hayman M.'!$K$23:$K$39)</f>
        <v>0</v>
      </c>
      <c r="I12" s="104">
        <f>SUMIF('Demicoli A.'!$D$23:$D$39,B12,'Demicoli A.'!$K$23:$K$39)</f>
        <v>2</v>
      </c>
      <c r="J12" s="104">
        <f>SUMIF('Mallia M.'!$D$23:$D$39,B12,'Mallia M.'!$K$23:$K$39)</f>
        <v>0</v>
      </c>
      <c r="K12" s="104">
        <f>SUMIF('Meli S.'!$D$23:$D$39,B12,'Meli S.'!$K$23:$K$39)</f>
        <v>4</v>
      </c>
      <c r="L12" s="104">
        <f>SUMIF('Micallef Trigona A.'!$D$23:$D$39,B12,'Micallef Trigona A.'!$K$23:$K$39)</f>
        <v>5</v>
      </c>
      <c r="M12" s="104">
        <f>SUMIF('Mizzi A.'!$D$23:$D$39,B12,'Mizzi A.'!$K$23:$K$39)</f>
        <v>2</v>
      </c>
      <c r="N12" s="104">
        <f>SUMIF('Clarke D.'!$D$23:$D$39,B12,'Clarke D.'!$K$23:$K$39)</f>
        <v>3</v>
      </c>
      <c r="O12" s="104">
        <f>SUMIF('Padovani Grima J.'!$D$23:$D$39,B12,'Padovani Grima J.'!$K$23:$K$39)</f>
        <v>1</v>
      </c>
      <c r="P12" s="104">
        <f>SUMIF('Grima E.'!$D$25:$D$41,B12,'Grima E.'!$K$25:$K$41)</f>
        <v>8</v>
      </c>
      <c r="Q12" s="104">
        <f>SUMIF('Scerri Herrera C.'!$D$23:$D$39,B12,'Scerri Herrera C.'!$K$23:$K$39)</f>
        <v>13</v>
      </c>
      <c r="R12" s="104">
        <f>SUMIF('Vella Antonio Giovanni'!$D$23:$D$39,B12,'Vella Antonio Giovanni'!$K$23:$K$39)</f>
        <v>4</v>
      </c>
      <c r="S12" s="125">
        <f t="shared" si="1"/>
        <v>48</v>
      </c>
      <c r="T12" s="106">
        <f t="shared" si="0"/>
        <v>0.05010438413361169</v>
      </c>
      <c r="U12" s="107">
        <f>SUM(S10:S12)</f>
        <v>180</v>
      </c>
      <c r="V12" s="108">
        <f>U12/$S$27</f>
        <v>0.18789144050104384</v>
      </c>
    </row>
    <row r="13" spans="2:22" ht="15.75" customHeight="1">
      <c r="B13" s="91" t="s">
        <v>8</v>
      </c>
      <c r="C13" s="92">
        <f>SUMIF('Apap Bologna J.'!$D$23:$D$39,B13,'Apap Bologna J.'!$K$23:$K$39)</f>
        <v>0</v>
      </c>
      <c r="D13" s="92">
        <f>SUMIF('Cassar J.'!$D$23:$D$39,B13,'Cassar J.'!$K$23:$K$39)</f>
        <v>0</v>
      </c>
      <c r="E13" s="92">
        <f>SUMIF('Quintano L.'!$D$23:$D$39,B13,'Quintano L.'!$K$23:$K$39)</f>
        <v>0</v>
      </c>
      <c r="F13" s="92">
        <f>SUMIF('Demicoli S.'!$D$23:$D$39,B13,'Demicoli S.'!$K$23:$K$39)</f>
        <v>0</v>
      </c>
      <c r="G13" s="92">
        <f>SUMIF('Grixti G.'!$D$23:$D$39,B13,'Grixti G.'!$K$23:$K$39)</f>
        <v>0</v>
      </c>
      <c r="H13" s="92">
        <f>SUMIF('Hayman M.'!$D$23:$D$39,B13,'Hayman M.'!$K$23:$K$39)</f>
        <v>0</v>
      </c>
      <c r="I13" s="92">
        <f>SUMIF('Demicoli A.'!$D$23:$D$39,B13,'Demicoli A.'!$K$23:$K$39)</f>
        <v>0</v>
      </c>
      <c r="J13" s="92">
        <f>SUMIF('Mallia M.'!$D$23:$D$39,B13,'Mallia M.'!$K$23:$K$39)</f>
        <v>0</v>
      </c>
      <c r="K13" s="92">
        <f>SUMIF('Meli S.'!$D$23:$D$39,B13,'Meli S.'!$K$23:$K$39)</f>
        <v>0</v>
      </c>
      <c r="L13" s="92">
        <f>SUMIF('Micallef Trigona A.'!$D$23:$D$39,B13,'Micallef Trigona A.'!$K$23:$K$39)</f>
        <v>0</v>
      </c>
      <c r="M13" s="92">
        <f>SUMIF('Mizzi A.'!$D$23:$D$39,B13,'Mizzi A.'!$K$23:$K$39)</f>
        <v>0</v>
      </c>
      <c r="N13" s="92">
        <f>SUMIF('Clarke D.'!$D$23:$D$39,B13,'Clarke D.'!$K$23:$K$39)</f>
        <v>0</v>
      </c>
      <c r="O13" s="92">
        <f>SUMIF('Padovani Grima J.'!$D$23:$D$39,B13,'Padovani Grima J.'!$K$23:$K$39)</f>
        <v>0</v>
      </c>
      <c r="P13" s="92">
        <f>SUMIF('Grima E.'!$D$25:$D$41,B13,'Grima E.'!$K$25:$K$41)</f>
        <v>0</v>
      </c>
      <c r="Q13" s="92">
        <f>SUMIF('Scerri Herrera C.'!$D$23:$D$39,B13,'Scerri Herrera C.'!$K$23:$K$39)</f>
        <v>0</v>
      </c>
      <c r="R13" s="92">
        <f>SUMIF('Vella Antonio Giovanni'!$D$23:$D$39,B13,'Vella Antonio Giovanni'!$K$23:$K$39)</f>
        <v>0</v>
      </c>
      <c r="S13" s="123">
        <f t="shared" si="1"/>
        <v>0</v>
      </c>
      <c r="T13" s="94">
        <f t="shared" si="0"/>
        <v>0</v>
      </c>
      <c r="U13" s="95"/>
      <c r="V13" s="96"/>
    </row>
    <row r="14" spans="2:22" ht="15.75" customHeight="1">
      <c r="B14" s="97" t="s">
        <v>151</v>
      </c>
      <c r="C14" s="98">
        <f>SUMIF('Apap Bologna J.'!$D$23:$D$39,B14,'Apap Bologna J.'!$K$23:$K$39)</f>
        <v>0</v>
      </c>
      <c r="D14" s="98">
        <f>SUMIF('Cassar J.'!$D$23:$D$39,B14,'Cassar J.'!$K$23:$K$39)</f>
        <v>0</v>
      </c>
      <c r="E14" s="98">
        <f>SUMIF('Quintano L.'!$D$23:$D$39,B14,'Quintano L.'!$K$23:$K$39)</f>
        <v>0</v>
      </c>
      <c r="F14" s="98">
        <f>SUMIF('Demicoli S.'!$D$23:$D$39,B14,'Demicoli S.'!$K$23:$K$39)</f>
        <v>0</v>
      </c>
      <c r="G14" s="98">
        <f>SUMIF('Grixti G.'!$D$23:$D$39,B14,'Grixti G.'!$K$23:$K$39)</f>
        <v>0</v>
      </c>
      <c r="H14" s="98">
        <f>SUMIF('Hayman M.'!$D$23:$D$39,B14,'Hayman M.'!$K$23:$K$39)</f>
        <v>0</v>
      </c>
      <c r="I14" s="98">
        <f>SUMIF('Demicoli A.'!$D$23:$D$39,B14,'Demicoli A.'!$K$23:$K$39)</f>
        <v>0</v>
      </c>
      <c r="J14" s="98">
        <f>SUMIF('Mallia M.'!$D$23:$D$39,B14,'Mallia M.'!$K$23:$K$39)</f>
        <v>0</v>
      </c>
      <c r="K14" s="98">
        <f>SUMIF('Meli S.'!$D$23:$D$39,B14,'Meli S.'!$K$23:$K$39)</f>
        <v>0</v>
      </c>
      <c r="L14" s="98">
        <f>SUMIF('Micallef Trigona A.'!$D$23:$D$39,B14,'Micallef Trigona A.'!$K$23:$K$39)</f>
        <v>0</v>
      </c>
      <c r="M14" s="98">
        <f>SUMIF('Mizzi A.'!$D$23:$D$39,B14,'Mizzi A.'!$K$23:$K$39)</f>
        <v>0</v>
      </c>
      <c r="N14" s="98">
        <f>SUMIF('Clarke D.'!$D$23:$D$39,B14,'Clarke D.'!$K$23:$K$39)</f>
        <v>0</v>
      </c>
      <c r="O14" s="98">
        <f>SUMIF('Padovani Grima J.'!$D$23:$D$39,B14,'Padovani Grima J.'!$K$23:$K$39)</f>
        <v>0</v>
      </c>
      <c r="P14" s="98">
        <f>SUMIF('Grima E.'!$D$25:$D$41,B14,'Grima E.'!$K$25:$K$41)</f>
        <v>0</v>
      </c>
      <c r="Q14" s="98">
        <f>SUMIF('Scerri Herrera C.'!$D$23:$D$39,B14,'Scerri Herrera C.'!$K$23:$K$39)</f>
        <v>0</v>
      </c>
      <c r="R14" s="98">
        <f>SUMIF('Vella Antonio Giovanni'!$D$23:$D$39,B14,'Vella Antonio Giovanni'!$K$23:$K$39)</f>
        <v>0</v>
      </c>
      <c r="S14" s="124">
        <f t="shared" si="1"/>
        <v>0</v>
      </c>
      <c r="T14" s="100">
        <f t="shared" si="0"/>
        <v>0</v>
      </c>
      <c r="U14" s="101"/>
      <c r="V14" s="102"/>
    </row>
    <row r="15" spans="2:22" ht="15.75" customHeight="1">
      <c r="B15" s="103" t="s">
        <v>51</v>
      </c>
      <c r="C15" s="104">
        <f>SUMIF('Apap Bologna J.'!$D$23:$D$39,B15,'Apap Bologna J.'!$K$23:$K$39)</f>
        <v>0</v>
      </c>
      <c r="D15" s="104">
        <f>SUMIF('Cassar J.'!$D$23:$D$39,B15,'Cassar J.'!$K$23:$K$39)</f>
        <v>0</v>
      </c>
      <c r="E15" s="104">
        <f>SUMIF('Quintano L.'!$D$23:$D$39,B15,'Quintano L.'!$K$23:$K$39)</f>
        <v>0</v>
      </c>
      <c r="F15" s="104">
        <f>SUMIF('Demicoli S.'!$D$23:$D$39,B15,'Demicoli S.'!$K$23:$K$39)</f>
        <v>0</v>
      </c>
      <c r="G15" s="104">
        <f>SUMIF('Grixti G.'!$D$23:$D$39,B15,'Grixti G.'!$K$23:$K$39)</f>
        <v>0</v>
      </c>
      <c r="H15" s="104">
        <f>SUMIF('Hayman M.'!$D$23:$D$39,B15,'Hayman M.'!$K$23:$K$39)</f>
        <v>0</v>
      </c>
      <c r="I15" s="104">
        <f>SUMIF('Demicoli A.'!$D$23:$D$39,B15,'Demicoli A.'!$K$23:$K$39)</f>
        <v>0</v>
      </c>
      <c r="J15" s="104">
        <f>SUMIF('Mallia M.'!$D$23:$D$39,B15,'Mallia M.'!$K$23:$K$39)</f>
        <v>0</v>
      </c>
      <c r="K15" s="104">
        <f>SUMIF('Meli S.'!$D$23:$D$39,B15,'Meli S.'!$K$23:$K$39)</f>
        <v>0</v>
      </c>
      <c r="L15" s="104">
        <f>SUMIF('Micallef Trigona A.'!$D$23:$D$39,B15,'Micallef Trigona A.'!$K$23:$K$39)</f>
        <v>0</v>
      </c>
      <c r="M15" s="104">
        <f>SUMIF('Mizzi A.'!$D$23:$D$39,B15,'Mizzi A.'!$K$23:$K$39)</f>
        <v>0</v>
      </c>
      <c r="N15" s="104">
        <f>SUMIF('Clarke D.'!$D$23:$D$39,B15,'Clarke D.'!$K$23:$K$39)</f>
        <v>161</v>
      </c>
      <c r="O15" s="104">
        <f>SUMIF('Padovani Grima J.'!$D$23:$D$39,B15,'Padovani Grima J.'!$K$23:$K$39)</f>
        <v>0</v>
      </c>
      <c r="P15" s="104">
        <f>SUMIF('Grima E.'!$D$25:$D$41,B15,'Grima E.'!$K$25:$K$41)</f>
        <v>0</v>
      </c>
      <c r="Q15" s="104">
        <f>SUMIF('Scerri Herrera C.'!$D$23:$D$39,B15,'Scerri Herrera C.'!$K$23:$K$39)</f>
        <v>0</v>
      </c>
      <c r="R15" s="104">
        <f>SUMIF('Vella Antonio Giovanni'!$D$23:$D$39,B15,'Vella Antonio Giovanni'!$K$23:$K$39)</f>
        <v>0</v>
      </c>
      <c r="S15" s="125">
        <f t="shared" si="1"/>
        <v>161</v>
      </c>
      <c r="T15" s="106">
        <f t="shared" si="0"/>
        <v>0.16805845511482254</v>
      </c>
      <c r="U15" s="107">
        <f>SUM(S13:S15)</f>
        <v>161</v>
      </c>
      <c r="V15" s="108">
        <f>U15/$S$27</f>
        <v>0.16805845511482254</v>
      </c>
    </row>
    <row r="16" spans="2:22" ht="15.75" customHeight="1">
      <c r="B16" s="91" t="s">
        <v>9</v>
      </c>
      <c r="C16" s="92">
        <f>SUMIF('Apap Bologna J.'!$D$23:$D$39,B16,'Apap Bologna J.'!$K$23:$K$39)</f>
        <v>0</v>
      </c>
      <c r="D16" s="92">
        <f>SUMIF('Cassar J.'!$D$23:$D$39,B16,'Cassar J.'!$K$23:$K$39)</f>
        <v>0</v>
      </c>
      <c r="E16" s="92">
        <f>SUMIF('Quintano L.'!$D$23:$D$39,B16,'Quintano L.'!$K$23:$K$39)</f>
        <v>0</v>
      </c>
      <c r="F16" s="92">
        <f>SUMIF('Demicoli S.'!$D$23:$D$39,B16,'Demicoli S.'!$K$23:$K$39)</f>
        <v>0</v>
      </c>
      <c r="G16" s="92">
        <f>SUMIF('Grixti G.'!$D$23:$D$39,B16,'Grixti G.'!$K$23:$K$39)</f>
        <v>0</v>
      </c>
      <c r="H16" s="92">
        <f>SUMIF('Hayman M.'!$D$23:$D$39,B16,'Hayman M.'!$K$23:$K$39)</f>
        <v>0</v>
      </c>
      <c r="I16" s="92">
        <f>SUMIF('Demicoli A.'!$D$23:$D$39,B16,'Demicoli A.'!$K$23:$K$39)</f>
        <v>0</v>
      </c>
      <c r="J16" s="92">
        <f>SUMIF('Mallia M.'!$D$23:$D$39,B16,'Mallia M.'!$K$23:$K$39)</f>
        <v>0</v>
      </c>
      <c r="K16" s="92">
        <f>SUMIF('Meli S.'!$D$23:$D$39,B16,'Meli S.'!$K$23:$K$39)</f>
        <v>0</v>
      </c>
      <c r="L16" s="92">
        <f>SUMIF('Micallef Trigona A.'!$D$23:$D$39,B16,'Micallef Trigona A.'!$K$23:$K$39)</f>
        <v>0</v>
      </c>
      <c r="M16" s="92">
        <f>SUMIF('Mizzi A.'!$D$23:$D$39,B16,'Mizzi A.'!$K$23:$K$39)</f>
        <v>0</v>
      </c>
      <c r="N16" s="92">
        <f>SUMIF('Clarke D.'!$D$23:$D$39,B16,'Clarke D.'!$K$23:$K$39)</f>
        <v>0</v>
      </c>
      <c r="O16" s="92">
        <f>SUMIF('Padovani Grima J.'!$D$23:$D$39,B16,'Padovani Grima J.'!$K$23:$K$39)</f>
        <v>11</v>
      </c>
      <c r="P16" s="92">
        <f>SUMIF('Grima E.'!$D$25:$D$41,B16,'Grima E.'!$K$25:$K$41)</f>
        <v>0</v>
      </c>
      <c r="Q16" s="92">
        <f>SUMIF('Scerri Herrera C.'!$D$23:$D$39,B16,'Scerri Herrera C.'!$K$23:$K$39)</f>
        <v>0</v>
      </c>
      <c r="R16" s="92">
        <f>SUMIF('Vella Antonio Giovanni'!$D$23:$D$39,B16,'Vella Antonio Giovanni'!$K$23:$K$39)</f>
        <v>0</v>
      </c>
      <c r="S16" s="123">
        <f t="shared" si="1"/>
        <v>11</v>
      </c>
      <c r="T16" s="94">
        <f t="shared" si="0"/>
        <v>0.011482254697286013</v>
      </c>
      <c r="U16" s="95"/>
      <c r="V16" s="96"/>
    </row>
    <row r="17" spans="2:22" ht="15.75" customHeight="1">
      <c r="B17" s="97" t="s">
        <v>52</v>
      </c>
      <c r="C17" s="98">
        <f>SUMIF('Apap Bologna J.'!$D$23:$D$39,B17,'Apap Bologna J.'!$K$23:$K$39)</f>
        <v>0</v>
      </c>
      <c r="D17" s="98">
        <f>SUMIF('Cassar J.'!$D$23:$D$39,B17,'Cassar J.'!$K$23:$K$39)</f>
        <v>0</v>
      </c>
      <c r="E17" s="98">
        <f>SUMIF('Quintano L.'!$D$23:$D$39,B17,'Quintano L.'!$K$23:$K$39)</f>
        <v>0</v>
      </c>
      <c r="F17" s="98">
        <f>SUMIF('Demicoli S.'!$D$23:$D$39,B17,'Demicoli S.'!$K$23:$K$39)</f>
        <v>0</v>
      </c>
      <c r="G17" s="98">
        <f>SUMIF('Grixti G.'!$D$23:$D$39,B17,'Grixti G.'!$K$23:$K$39)</f>
        <v>0</v>
      </c>
      <c r="H17" s="98">
        <f>SUMIF('Hayman M.'!$D$23:$D$39,B17,'Hayman M.'!$K$23:$K$39)</f>
        <v>0</v>
      </c>
      <c r="I17" s="98">
        <f>SUMIF('Demicoli A.'!$D$23:$D$39,B17,'Demicoli A.'!$K$23:$K$39)</f>
        <v>24</v>
      </c>
      <c r="J17" s="98">
        <f>SUMIF('Mallia M.'!$D$23:$D$39,B17,'Mallia M.'!$K$23:$K$39)</f>
        <v>0</v>
      </c>
      <c r="K17" s="98">
        <f>SUMIF('Meli S.'!$D$23:$D$39,B17,'Meli S.'!$K$23:$K$39)</f>
        <v>0</v>
      </c>
      <c r="L17" s="98">
        <f>SUMIF('Micallef Trigona A.'!$D$23:$D$39,B17,'Micallef Trigona A.'!$K$23:$K$39)</f>
        <v>0</v>
      </c>
      <c r="M17" s="98">
        <f>SUMIF('Mizzi A.'!$D$23:$D$39,B17,'Mizzi A.'!$K$23:$K$39)</f>
        <v>0</v>
      </c>
      <c r="N17" s="98">
        <f>SUMIF('Clarke D.'!$D$23:$D$39,B17,'Clarke D.'!$K$23:$K$39)</f>
        <v>0</v>
      </c>
      <c r="O17" s="98">
        <f>SUMIF('Padovani Grima J.'!$D$23:$D$39,B17,'Padovani Grima J.'!$K$23:$K$39)</f>
        <v>0</v>
      </c>
      <c r="P17" s="98">
        <f>SUMIF('Grima E.'!$D$25:$D$41,B17,'Grima E.'!$K$25:$K$41)</f>
        <v>0</v>
      </c>
      <c r="Q17" s="98">
        <f>SUMIF('Scerri Herrera C.'!$D$23:$D$39,B17,'Scerri Herrera C.'!$K$23:$K$39)</f>
        <v>0</v>
      </c>
      <c r="R17" s="98">
        <f>SUMIF('Vella Antonio Giovanni'!$D$23:$D$39,B17,'Vella Antonio Giovanni'!$K$23:$K$39)</f>
        <v>0</v>
      </c>
      <c r="S17" s="124">
        <f t="shared" si="1"/>
        <v>24</v>
      </c>
      <c r="T17" s="100">
        <f t="shared" si="0"/>
        <v>0.025052192066805846</v>
      </c>
      <c r="U17" s="101"/>
      <c r="V17" s="102"/>
    </row>
    <row r="18" spans="2:22" ht="15.75" customHeight="1">
      <c r="B18" s="97" t="s">
        <v>53</v>
      </c>
      <c r="C18" s="98">
        <f>SUMIF('Apap Bologna J.'!$D$23:$D$39,B18,'Apap Bologna J.'!$K$23:$K$39)</f>
        <v>0</v>
      </c>
      <c r="D18" s="98">
        <f>SUMIF('Cassar J.'!$D$23:$D$39,B18,'Cassar J.'!$K$23:$K$39)</f>
        <v>0</v>
      </c>
      <c r="E18" s="98">
        <f>SUMIF('Quintano L.'!$D$23:$D$39,B18,'Quintano L.'!$K$23:$K$39)</f>
        <v>0</v>
      </c>
      <c r="F18" s="98">
        <f>SUMIF('Demicoli S.'!$D$23:$D$39,B18,'Demicoli S.'!$K$23:$K$39)</f>
        <v>0</v>
      </c>
      <c r="G18" s="98">
        <f>SUMIF('Grixti G.'!$D$23:$D$39,B18,'Grixti G.'!$K$23:$K$39)</f>
        <v>0</v>
      </c>
      <c r="H18" s="98">
        <f>SUMIF('Hayman M.'!$D$23:$D$39,B18,'Hayman M.'!$K$23:$K$39)</f>
        <v>0</v>
      </c>
      <c r="I18" s="98">
        <f>SUMIF('Demicoli A.'!$D$23:$D$39,B18,'Demicoli A.'!$K$23:$K$39)</f>
        <v>0</v>
      </c>
      <c r="J18" s="98">
        <f>SUMIF('Mallia M.'!$D$23:$D$39,B18,'Mallia M.'!$K$23:$K$39)</f>
        <v>0</v>
      </c>
      <c r="K18" s="98">
        <f>SUMIF('Meli S.'!$D$23:$D$39,B18,'Meli S.'!$K$23:$K$39)</f>
        <v>0</v>
      </c>
      <c r="L18" s="98">
        <f>SUMIF('Micallef Trigona A.'!$D$23:$D$39,B18,'Micallef Trigona A.'!$K$23:$K$39)</f>
        <v>0</v>
      </c>
      <c r="M18" s="98">
        <f>SUMIF('Mizzi A.'!$D$23:$D$39,B18,'Mizzi A.'!$K$23:$K$39)</f>
        <v>0</v>
      </c>
      <c r="N18" s="98">
        <f>SUMIF('Clarke D.'!$D$23:$D$39,B18,'Clarke D.'!$K$23:$K$39)</f>
        <v>0</v>
      </c>
      <c r="O18" s="98">
        <f>SUMIF('Padovani Grima J.'!$D$23:$D$39,B18,'Padovani Grima J.'!$K$23:$K$39)</f>
        <v>0</v>
      </c>
      <c r="P18" s="98">
        <f>SUMIF('Grima E.'!$D$25:$D$41,B18,'Grima E.'!$K$25:$K$41)</f>
        <v>0</v>
      </c>
      <c r="Q18" s="98">
        <f>SUMIF('Scerri Herrera C.'!$D$23:$D$39,B18,'Scerri Herrera C.'!$K$23:$K$39)</f>
        <v>0</v>
      </c>
      <c r="R18" s="98">
        <f>SUMIF('Vella Antonio Giovanni'!$D$23:$D$39,B18,'Vella Antonio Giovanni'!$K$23:$K$39)</f>
        <v>0</v>
      </c>
      <c r="S18" s="124">
        <f t="shared" si="1"/>
        <v>0</v>
      </c>
      <c r="T18" s="100">
        <f t="shared" si="0"/>
        <v>0</v>
      </c>
      <c r="U18" s="101"/>
      <c r="V18" s="102"/>
    </row>
    <row r="19" spans="2:22" ht="15.75" customHeight="1">
      <c r="B19" s="97" t="s">
        <v>54</v>
      </c>
      <c r="C19" s="98">
        <f>SUMIF('Apap Bologna J.'!$D$23:$D$39,B19,'Apap Bologna J.'!$K$23:$K$39)</f>
        <v>0</v>
      </c>
      <c r="D19" s="98">
        <f>SUMIF('Cassar J.'!$D$23:$D$39,B19,'Cassar J.'!$K$23:$K$39)</f>
        <v>0</v>
      </c>
      <c r="E19" s="98">
        <f>SUMIF('Quintano L.'!$D$23:$D$39,B19,'Quintano L.'!$K$23:$K$39)</f>
        <v>0</v>
      </c>
      <c r="F19" s="98">
        <f>SUMIF('Demicoli S.'!$D$23:$D$39,B19,'Demicoli S.'!$K$23:$K$39)</f>
        <v>0</v>
      </c>
      <c r="G19" s="98">
        <f>SUMIF('Grixti G.'!$D$23:$D$39,B19,'Grixti G.'!$K$23:$K$39)</f>
        <v>0</v>
      </c>
      <c r="H19" s="98">
        <f>SUMIF('Hayman M.'!$D$23:$D$39,B19,'Hayman M.'!$K$23:$K$39)</f>
        <v>0</v>
      </c>
      <c r="I19" s="98">
        <f>SUMIF('Demicoli A.'!$D$23:$D$39,B19,'Demicoli A.'!$K$23:$K$39)</f>
        <v>0</v>
      </c>
      <c r="J19" s="98">
        <f>SUMIF('Mallia M.'!$D$23:$D$39,B19,'Mallia M.'!$K$23:$K$39)</f>
        <v>0</v>
      </c>
      <c r="K19" s="98">
        <f>SUMIF('Meli S.'!$D$23:$D$39,B19,'Meli S.'!$K$23:$K$39)</f>
        <v>0</v>
      </c>
      <c r="L19" s="98">
        <f>SUMIF('Micallef Trigona A.'!$D$23:$D$39,B19,'Micallef Trigona A.'!$K$23:$K$39)</f>
        <v>0</v>
      </c>
      <c r="M19" s="98">
        <f>SUMIF('Mizzi A.'!$D$23:$D$39,B19,'Mizzi A.'!$K$23:$K$39)</f>
        <v>0</v>
      </c>
      <c r="N19" s="98">
        <f>SUMIF('Clarke D.'!$D$23:$D$39,B19,'Clarke D.'!$K$23:$K$39)</f>
        <v>0</v>
      </c>
      <c r="O19" s="98">
        <f>SUMIF('Padovani Grima J.'!$D$23:$D$39,B19,'Padovani Grima J.'!$K$23:$K$39)</f>
        <v>0</v>
      </c>
      <c r="P19" s="98">
        <f>SUMIF('Grima E.'!$D$25:$D$41,B19,'Grima E.'!$K$25:$K$41)</f>
        <v>0</v>
      </c>
      <c r="Q19" s="98">
        <f>SUMIF('Scerri Herrera C.'!$D$23:$D$39,B19,'Scerri Herrera C.'!$K$23:$K$39)</f>
        <v>0</v>
      </c>
      <c r="R19" s="98">
        <f>SUMIF('Vella Antonio Giovanni'!$D$23:$D$39,B19,'Vella Antonio Giovanni'!$K$23:$K$39)</f>
        <v>41</v>
      </c>
      <c r="S19" s="124">
        <f t="shared" si="1"/>
        <v>41</v>
      </c>
      <c r="T19" s="100">
        <f t="shared" si="0"/>
        <v>0.04279749478079332</v>
      </c>
      <c r="U19" s="101"/>
      <c r="V19" s="102"/>
    </row>
    <row r="20" spans="2:22" ht="15.75" customHeight="1">
      <c r="B20" s="103" t="s">
        <v>55</v>
      </c>
      <c r="C20" s="104">
        <f>SUMIF('Apap Bologna J.'!$D$23:$D$39,B20,'Apap Bologna J.'!$K$23:$K$39)</f>
        <v>0</v>
      </c>
      <c r="D20" s="104">
        <f>SUMIF('Cassar J.'!$D$23:$D$39,B20,'Cassar J.'!$K$23:$K$39)</f>
        <v>0</v>
      </c>
      <c r="E20" s="104">
        <f>SUMIF('Quintano L.'!$D$23:$D$39,B20,'Quintano L.'!$K$23:$K$39)</f>
        <v>0</v>
      </c>
      <c r="F20" s="104">
        <f>SUMIF('Demicoli S.'!$D$23:$D$39,B20,'Demicoli S.'!$K$23:$K$39)</f>
        <v>0</v>
      </c>
      <c r="G20" s="104">
        <f>SUMIF('Grixti G.'!$D$23:$D$39,B20,'Grixti G.'!$K$23:$K$39)</f>
        <v>0</v>
      </c>
      <c r="H20" s="104">
        <f>SUMIF('Hayman M.'!$D$23:$D$39,B20,'Hayman M.'!$K$23:$K$39)</f>
        <v>0</v>
      </c>
      <c r="I20" s="104">
        <f>SUMIF('Demicoli A.'!$D$23:$D$39,B20,'Demicoli A.'!$K$23:$K$39)</f>
        <v>0</v>
      </c>
      <c r="J20" s="104">
        <f>SUMIF('Mallia M.'!$D$23:$D$39,B20,'Mallia M.'!$K$23:$K$39)</f>
        <v>0</v>
      </c>
      <c r="K20" s="104">
        <f>SUMIF('Meli S.'!$D$23:$D$39,B20,'Meli S.'!$K$23:$K$39)</f>
        <v>0</v>
      </c>
      <c r="L20" s="104">
        <f>SUMIF('Micallef Trigona A.'!$D$23:$D$39,B20,'Micallef Trigona A.'!$K$23:$K$39)</f>
        <v>0</v>
      </c>
      <c r="M20" s="104">
        <f>SUMIF('Mizzi A.'!$D$23:$D$39,B20,'Mizzi A.'!$K$23:$K$39)</f>
        <v>0</v>
      </c>
      <c r="N20" s="104">
        <f>SUMIF('Clarke D.'!$D$23:$D$39,B20,'Clarke D.'!$K$23:$K$39)</f>
        <v>0</v>
      </c>
      <c r="O20" s="104">
        <f>SUMIF('Padovani Grima J.'!$D$23:$D$39,B20,'Padovani Grima J.'!$K$23:$K$39)</f>
        <v>0</v>
      </c>
      <c r="P20" s="104">
        <f>SUMIF('Grima E.'!$D$25:$D$41,B20,'Grima E.'!$K$25:$K$41)</f>
        <v>0</v>
      </c>
      <c r="Q20" s="104">
        <f>SUMIF('Scerri Herrera C.'!$D$23:$D$39,B20,'Scerri Herrera C.'!$K$23:$K$39)</f>
        <v>0</v>
      </c>
      <c r="R20" s="104">
        <f>SUMIF('Vella Antonio Giovanni'!$D$23:$D$39,B20,'Vella Antonio Giovanni'!$K$23:$K$39)</f>
        <v>0</v>
      </c>
      <c r="S20" s="125">
        <f t="shared" si="1"/>
        <v>0</v>
      </c>
      <c r="T20" s="106">
        <f t="shared" si="0"/>
        <v>0</v>
      </c>
      <c r="U20" s="107">
        <f>SUM(S16:S20)</f>
        <v>76</v>
      </c>
      <c r="V20" s="108">
        <f>U20/$S$27</f>
        <v>0.07933194154488518</v>
      </c>
    </row>
    <row r="21" spans="2:22" ht="15.75" customHeight="1">
      <c r="B21" s="91" t="s">
        <v>56</v>
      </c>
      <c r="C21" s="92">
        <f>SUMIF('Apap Bologna J.'!$D$23:$D$39,B21,'Apap Bologna J.'!$K$23:$K$39)</f>
        <v>0</v>
      </c>
      <c r="D21" s="92">
        <f>SUMIF('Cassar J.'!$D$23:$D$39,B21,'Cassar J.'!$K$23:$K$39)</f>
        <v>0</v>
      </c>
      <c r="E21" s="92">
        <f>SUMIF('Quintano L.'!$D$23:$D$39,B21,'Quintano L.'!$K$23:$K$39)</f>
        <v>0</v>
      </c>
      <c r="F21" s="92">
        <f>SUMIF('Demicoli S.'!$D$23:$D$39,B21,'Demicoli S.'!$K$23:$K$39)</f>
        <v>91</v>
      </c>
      <c r="G21" s="92">
        <f>SUMIF('Grixti G.'!$D$23:$D$39,B21,'Grixti G.'!$K$23:$K$39)</f>
        <v>0</v>
      </c>
      <c r="H21" s="92">
        <f>SUMIF('Hayman M.'!$D$23:$D$39,B21,'Hayman M.'!$K$23:$K$39)</f>
        <v>0</v>
      </c>
      <c r="I21" s="92">
        <f>SUMIF('Demicoli A.'!$D$23:$D$39,B21,'Demicoli A.'!$K$23:$K$39)</f>
        <v>0</v>
      </c>
      <c r="J21" s="92">
        <f>SUMIF('Mallia M.'!$D$23:$D$39,B21,'Mallia M.'!$K$23:$K$39)</f>
        <v>0</v>
      </c>
      <c r="K21" s="92">
        <f>SUMIF('Meli S.'!$D$23:$D$39,B21,'Meli S.'!$K$23:$K$39)</f>
        <v>0</v>
      </c>
      <c r="L21" s="92">
        <f>SUMIF('Micallef Trigona A.'!$D$23:$D$39,B21,'Micallef Trigona A.'!$K$23:$K$39)</f>
        <v>0</v>
      </c>
      <c r="M21" s="92">
        <f>SUMIF('Mizzi A.'!$D$23:$D$39,B21,'Mizzi A.'!$K$23:$K$39)</f>
        <v>0</v>
      </c>
      <c r="N21" s="92">
        <f>SUMIF('Clarke D.'!$D$23:$D$39,B21,'Clarke D.'!$K$23:$K$39)</f>
        <v>0</v>
      </c>
      <c r="O21" s="92">
        <f>SUMIF('Padovani Grima J.'!$D$23:$D$39,B21,'Padovani Grima J.'!$K$23:$K$39)</f>
        <v>0</v>
      </c>
      <c r="P21" s="92">
        <f>SUMIF('Grima E.'!$D$25:$D$41,B21,'Grima E.'!$K$25:$K$41)</f>
        <v>0</v>
      </c>
      <c r="Q21" s="92">
        <f>SUMIF('Scerri Herrera C.'!$D$23:$D$39,B21,'Scerri Herrera C.'!$K$23:$K$39)</f>
        <v>0</v>
      </c>
      <c r="R21" s="92">
        <f>SUMIF('Vella Antonio Giovanni'!$D$23:$D$39,B21,'Vella Antonio Giovanni'!$K$23:$K$39)</f>
        <v>0</v>
      </c>
      <c r="S21" s="123">
        <f t="shared" si="1"/>
        <v>91</v>
      </c>
      <c r="T21" s="94">
        <f t="shared" si="0"/>
        <v>0.09498956158663883</v>
      </c>
      <c r="U21" s="95"/>
      <c r="V21" s="96"/>
    </row>
    <row r="22" spans="2:22" ht="15.75" customHeight="1">
      <c r="B22" s="103" t="s">
        <v>57</v>
      </c>
      <c r="C22" s="104">
        <f>SUMIF('Apap Bologna J.'!$D$23:$D$39,B22,'Apap Bologna J.'!$K$23:$K$39)</f>
        <v>0</v>
      </c>
      <c r="D22" s="104">
        <f>SUMIF('Cassar J.'!$D$23:$D$39,B22,'Cassar J.'!$K$23:$K$39)</f>
        <v>0</v>
      </c>
      <c r="E22" s="104">
        <f>SUMIF('Quintano L.'!$D$23:$D$39,B22,'Quintano L.'!$K$23:$K$39)</f>
        <v>0</v>
      </c>
      <c r="F22" s="104">
        <f>SUMIF('Demicoli S.'!$D$23:$D$39,B22,'Demicoli S.'!$K$23:$K$39)</f>
        <v>0</v>
      </c>
      <c r="G22" s="104">
        <f>SUMIF('Grixti G.'!$D$23:$D$39,B22,'Grixti G.'!$K$23:$K$39)</f>
        <v>0</v>
      </c>
      <c r="H22" s="104">
        <f>SUMIF('Hayman M.'!$D$23:$D$39,B22,'Hayman M.'!$K$23:$K$39)</f>
        <v>3</v>
      </c>
      <c r="I22" s="104">
        <f>SUMIF('Demicoli A.'!$D$23:$D$39,B22,'Demicoli A.'!$K$23:$K$39)</f>
        <v>0</v>
      </c>
      <c r="J22" s="104">
        <f>SUMIF('Mallia M.'!$D$23:$D$39,B22,'Mallia M.'!$K$23:$K$39)</f>
        <v>0</v>
      </c>
      <c r="K22" s="104">
        <f>SUMIF('Meli S.'!$D$23:$D$39,B22,'Meli S.'!$K$23:$K$39)</f>
        <v>0</v>
      </c>
      <c r="L22" s="104">
        <f>SUMIF('Micallef Trigona A.'!$D$23:$D$39,B22,'Micallef Trigona A.'!$K$23:$K$39)</f>
        <v>0</v>
      </c>
      <c r="M22" s="104">
        <f>SUMIF('Mizzi A.'!$D$23:$D$39,B22,'Mizzi A.'!$K$23:$K$39)</f>
        <v>0</v>
      </c>
      <c r="N22" s="104">
        <f>SUMIF('Clarke D.'!$D$23:$D$39,B22,'Clarke D.'!$K$23:$K$39)</f>
        <v>12</v>
      </c>
      <c r="O22" s="104">
        <f>SUMIF('Padovani Grima J.'!$D$23:$D$39,B22,'Padovani Grima J.'!$K$23:$K$39)</f>
        <v>0</v>
      </c>
      <c r="P22" s="104">
        <f>SUMIF('Grima E.'!$D$25:$D$41,B22,'Grima E.'!$K$25:$K$41)</f>
        <v>0</v>
      </c>
      <c r="Q22" s="104">
        <f>SUMIF('Scerri Herrera C.'!$D$23:$D$39,B22,'Scerri Herrera C.'!$K$23:$K$39)</f>
        <v>8</v>
      </c>
      <c r="R22" s="104">
        <f>SUMIF('Vella Antonio Giovanni'!$D$23:$D$39,B22,'Vella Antonio Giovanni'!$K$23:$K$39)</f>
        <v>0</v>
      </c>
      <c r="S22" s="125">
        <f t="shared" si="1"/>
        <v>23</v>
      </c>
      <c r="T22" s="106">
        <f t="shared" si="0"/>
        <v>0.024008350730688934</v>
      </c>
      <c r="U22" s="107">
        <f>SUM(S21:S22)</f>
        <v>114</v>
      </c>
      <c r="V22" s="108">
        <f>U22/$S$27</f>
        <v>0.11899791231732777</v>
      </c>
    </row>
    <row r="23" spans="2:22" ht="15.75" customHeight="1">
      <c r="B23" s="91" t="s">
        <v>23</v>
      </c>
      <c r="C23" s="92">
        <f>SUMIF('Apap Bologna J.'!$D$23:$D$39,B23,'Apap Bologna J.'!$K$23:$K$39)</f>
        <v>44</v>
      </c>
      <c r="D23" s="92">
        <f>SUMIF('Cassar J.'!$D$23:$D$39,B23,'Cassar J.'!$K$23:$K$39)</f>
        <v>0</v>
      </c>
      <c r="E23" s="92">
        <f>SUMIF('Quintano L.'!$D$23:$D$39,B23,'Quintano L.'!$K$23:$K$39)</f>
        <v>0</v>
      </c>
      <c r="F23" s="92">
        <f>SUMIF('Demicoli S.'!$D$23:$D$39,B23,'Demicoli S.'!$K$23:$K$39)</f>
        <v>67</v>
      </c>
      <c r="G23" s="92">
        <f>SUMIF('Grixti G.'!$D$23:$D$39,B23,'Grixti G.'!$K$23:$K$39)</f>
        <v>1</v>
      </c>
      <c r="H23" s="92">
        <f>SUMIF('Hayman M.'!$D$23:$D$39,B23,'Hayman M.'!$K$23:$K$39)</f>
        <v>0</v>
      </c>
      <c r="I23" s="92">
        <f>SUMIF('Demicoli A.'!$D$23:$D$39,B23,'Demicoli A.'!$K$23:$K$39)</f>
        <v>76</v>
      </c>
      <c r="J23" s="92">
        <f>SUMIF('Mallia M.'!$D$23:$D$39,B23,'Mallia M.'!$K$23:$K$39)</f>
        <v>0</v>
      </c>
      <c r="K23" s="92">
        <f>SUMIF('Meli S.'!$D$23:$D$39,B23,'Meli S.'!$K$23:$K$39)</f>
        <v>15</v>
      </c>
      <c r="L23" s="92">
        <f>SUMIF('Micallef Trigona A.'!$D$23:$D$39,B23,'Micallef Trigona A.'!$K$23:$K$39)</f>
        <v>33</v>
      </c>
      <c r="M23" s="92">
        <f>SUMIF('Mizzi A.'!$D$23:$D$39,B23,'Mizzi A.'!$K$23:$K$39)</f>
        <v>75</v>
      </c>
      <c r="N23" s="92">
        <f>SUMIF('Clarke D.'!$D$23:$D$39,B23,'Clarke D.'!$K$23:$K$39)</f>
        <v>0</v>
      </c>
      <c r="O23" s="92">
        <f>SUMIF('Padovani Grima J.'!$D$23:$D$39,B23,'Padovani Grima J.'!$K$23:$K$39)</f>
        <v>9</v>
      </c>
      <c r="P23" s="92">
        <f>SUMIF('Grima E.'!$D$25:$D$41,B23,'Grima E.'!$K$25:$K$41)</f>
        <v>0</v>
      </c>
      <c r="Q23" s="92">
        <f>SUMIF('Scerri Herrera C.'!$D$23:$D$39,B23,'Scerri Herrera C.'!$K$23:$K$39)</f>
        <v>15</v>
      </c>
      <c r="R23" s="92">
        <f>SUMIF('Vella Antonio Giovanni'!$D$23:$D$39,B23,'Vella Antonio Giovanni'!$K$23:$K$39)</f>
        <v>0</v>
      </c>
      <c r="S23" s="123">
        <f t="shared" si="1"/>
        <v>335</v>
      </c>
      <c r="T23" s="109">
        <f t="shared" si="0"/>
        <v>0.3496868475991649</v>
      </c>
      <c r="U23" s="110">
        <f>SUM(S23)</f>
        <v>335</v>
      </c>
      <c r="V23" s="111">
        <f>U23/$S$27</f>
        <v>0.3496868475991649</v>
      </c>
    </row>
    <row r="24" spans="2:22" ht="15.75" customHeight="1">
      <c r="B24" s="91" t="s">
        <v>129</v>
      </c>
      <c r="C24" s="92">
        <f>SUMIF('Apap Bologna J.'!$D$23:$D$39,B24,'Apap Bologna J.'!$K$23:$K$39)</f>
        <v>0</v>
      </c>
      <c r="D24" s="92">
        <f>SUMIF('Cassar J.'!$D$23:$D$39,B24,'Cassar J.'!$K$23:$K$39)</f>
        <v>0</v>
      </c>
      <c r="E24" s="92">
        <f>SUMIF('Quintano L.'!$D$23:$D$39,B24,'Quintano L.'!$K$23:$K$39)</f>
        <v>2</v>
      </c>
      <c r="F24" s="92">
        <f>SUMIF('Demicoli S.'!$D$23:$D$39,B24,'Demicoli S.'!$K$23:$K$39)</f>
        <v>0</v>
      </c>
      <c r="G24" s="92">
        <f>SUMIF('Grixti G.'!$D$23:$D$39,B24,'Grixti G.'!$K$23:$K$39)</f>
        <v>0</v>
      </c>
      <c r="H24" s="92">
        <f>SUMIF('Hayman M.'!$D$23:$D$39,B24,'Hayman M.'!$K$23:$K$39)</f>
        <v>0</v>
      </c>
      <c r="I24" s="92">
        <f>SUMIF('Demicoli A.'!$D$23:$D$39,B24,'Demicoli A.'!$K$23:$K$39)</f>
        <v>0</v>
      </c>
      <c r="J24" s="92">
        <f>SUMIF('Mallia M.'!$D$23:$D$39,B24,'Mallia M.'!$K$23:$K$39)</f>
        <v>0</v>
      </c>
      <c r="K24" s="92">
        <f>SUMIF('Meli S.'!$D$23:$D$39,B24,'Meli S.'!$K$23:$K$39)</f>
        <v>0</v>
      </c>
      <c r="L24" s="92">
        <f>SUMIF('Micallef Trigona A.'!$D$23:$D$39,B24,'Micallef Trigona A.'!$K$23:$K$39)</f>
        <v>0</v>
      </c>
      <c r="M24" s="92">
        <f>SUMIF('Mizzi A.'!$D$23:$D$39,B24,'Mizzi A.'!$K$23:$K$39)</f>
        <v>0</v>
      </c>
      <c r="N24" s="92">
        <f>SUMIF('Clarke D.'!$D$23:$D$39,B24,'Clarke D.'!$K$23:$K$39)</f>
        <v>0</v>
      </c>
      <c r="O24" s="92">
        <f>SUMIF('Padovani Grima J.'!$D$23:$D$39,B24,'Padovani Grima J.'!$K$23:$K$39)</f>
        <v>0</v>
      </c>
      <c r="P24" s="92">
        <f>SUMIF('Grima E.'!$D$25:$D$41,B24,'Grima E.'!$K$25:$K$41)</f>
        <v>0</v>
      </c>
      <c r="Q24" s="92">
        <f>SUMIF('Scerri Herrera C.'!$D$23:$D$39,B24,'Scerri Herrera C.'!$K$23:$K$39)</f>
        <v>0</v>
      </c>
      <c r="R24" s="92">
        <f>SUMIF('Vella Antonio Giovanni'!$D$23:$D$39,B24,'Vella Antonio Giovanni'!$K$23:$K$39)</f>
        <v>0</v>
      </c>
      <c r="S24" s="123">
        <f t="shared" si="1"/>
        <v>2</v>
      </c>
      <c r="T24" s="109">
        <f t="shared" si="0"/>
        <v>0.0020876826722338203</v>
      </c>
      <c r="U24" s="110">
        <f>SUM(S24)</f>
        <v>2</v>
      </c>
      <c r="V24" s="111">
        <f>U24/$S$27</f>
        <v>0.0020876826722338203</v>
      </c>
    </row>
    <row r="25" spans="2:22" ht="15.75" customHeight="1">
      <c r="B25" s="91" t="s">
        <v>130</v>
      </c>
      <c r="C25" s="92">
        <f>SUMIF('Apap Bologna J.'!$D$23:$D$39,B25,'Apap Bologna J.'!$K$23:$K$39)</f>
        <v>0</v>
      </c>
      <c r="D25" s="92">
        <f>SUMIF('Cassar J.'!$D$23:$D$39,B25,'Cassar J.'!$K$23:$K$39)</f>
        <v>0</v>
      </c>
      <c r="E25" s="92">
        <f>SUMIF('Quintano L.'!$D$23:$D$39,B25,'Quintano L.'!$K$23:$K$39)</f>
        <v>0</v>
      </c>
      <c r="F25" s="92">
        <f>SUMIF('Demicoli S.'!$D$23:$D$39,B25,'Demicoli S.'!$K$23:$K$39)</f>
        <v>0</v>
      </c>
      <c r="G25" s="92">
        <f>SUMIF('Grixti G.'!$D$23:$D$39,B25,'Grixti G.'!$K$23:$K$39)</f>
        <v>0</v>
      </c>
      <c r="H25" s="92">
        <f>SUMIF('Hayman M.'!$D$23:$D$39,B25,'Hayman M.'!$K$23:$K$39)</f>
        <v>0</v>
      </c>
      <c r="I25" s="92">
        <f>SUMIF('Demicoli A.'!$D$23:$D$39,B25,'Demicoli A.'!$K$23:$K$39)</f>
        <v>0</v>
      </c>
      <c r="J25" s="92">
        <f>SUMIF('Mallia M.'!$D$23:$D$39,B25,'Mallia M.'!$K$23:$K$39)</f>
        <v>0</v>
      </c>
      <c r="K25" s="92">
        <f>SUMIF('Meli S.'!$D$23:$D$39,B25,'Meli S.'!$K$23:$K$39)</f>
        <v>0</v>
      </c>
      <c r="L25" s="92">
        <f>SUMIF('Micallef Trigona A.'!$D$23:$D$39,B25,'Micallef Trigona A.'!$K$23:$K$39)</f>
        <v>0</v>
      </c>
      <c r="M25" s="92">
        <f>SUMIF('Mizzi A.'!$D$23:$D$39,B25,'Mizzi A.'!$K$23:$K$39)</f>
        <v>0</v>
      </c>
      <c r="N25" s="92">
        <f>SUMIF('Clarke D.'!$D$23:$D$39,B25,'Clarke D.'!$K$23:$K$39)</f>
        <v>0</v>
      </c>
      <c r="O25" s="92">
        <f>SUMIF('Padovani Grima J.'!$D$23:$D$39,B25,'Padovani Grima J.'!$K$23:$K$39)</f>
        <v>0</v>
      </c>
      <c r="P25" s="92">
        <f>SUMIF('Grima E.'!$D$25:$D$41,B25,'Grima E.'!$K$25:$K$41)</f>
        <v>0</v>
      </c>
      <c r="Q25" s="92">
        <f>SUMIF('Scerri Herrera C.'!$D$23:$D$39,B25,'Scerri Herrera C.'!$K$23:$K$39)</f>
        <v>0</v>
      </c>
      <c r="R25" s="92">
        <f>SUMIF('Vella Antonio Giovanni'!$D$23:$D$39,B25,'Vella Antonio Giovanni'!$K$23:$K$39)</f>
        <v>31</v>
      </c>
      <c r="S25" s="123">
        <f t="shared" si="1"/>
        <v>31</v>
      </c>
      <c r="T25" s="109">
        <f t="shared" si="0"/>
        <v>0.032359081419624215</v>
      </c>
      <c r="U25" s="110">
        <f>SUM(S25)</f>
        <v>31</v>
      </c>
      <c r="V25" s="111">
        <f>U25/$S$27</f>
        <v>0.032359081419624215</v>
      </c>
    </row>
    <row r="26" spans="2:22" ht="15.75" customHeight="1" thickBot="1">
      <c r="B26" s="91" t="s">
        <v>131</v>
      </c>
      <c r="C26" s="92">
        <f>SUMIF('Apap Bologna J.'!$D$23:$D$39,B26,'Apap Bologna J.'!$K$23:$K$39)</f>
        <v>0</v>
      </c>
      <c r="D26" s="92">
        <f>SUMIF('Cassar J.'!$D$23:$D$39,B26,'Cassar J.'!$K$23:$K$39)</f>
        <v>0</v>
      </c>
      <c r="E26" s="92">
        <f>SUMIF('Quintano L.'!$D$23:$D$39,B26,'Quintano L.'!$K$23:$K$39)</f>
        <v>0</v>
      </c>
      <c r="F26" s="92">
        <f>SUMIF('Demicoli S.'!$D$23:$D$39,B26,'Demicoli S.'!$K$23:$K$39)</f>
        <v>0</v>
      </c>
      <c r="G26" s="92">
        <f>SUMIF('Grixti G.'!$D$23:$D$39,B26,'Grixti G.'!$K$23:$K$39)</f>
        <v>0</v>
      </c>
      <c r="H26" s="92">
        <f>SUMIF('Hayman M.'!$D$23:$D$39,B26,'Hayman M.'!$K$23:$K$39)</f>
        <v>0</v>
      </c>
      <c r="I26" s="92">
        <f>SUMIF('Demicoli A.'!$D$23:$D$39,B26,'Demicoli A.'!$K$23:$K$39)</f>
        <v>0</v>
      </c>
      <c r="J26" s="92">
        <f>SUMIF('Mallia M.'!$D$23:$D$39,B26,'Mallia M.'!$K$23:$K$39)</f>
        <v>0</v>
      </c>
      <c r="K26" s="92">
        <f>SUMIF('Meli S.'!$D$23:$D$39,B26,'Meli S.'!$K$23:$K$39)</f>
        <v>0</v>
      </c>
      <c r="L26" s="92">
        <f>SUMIF('Micallef Trigona A.'!$D$23:$D$39,B26,'Micallef Trigona A.'!$K$23:$K$39)</f>
        <v>0</v>
      </c>
      <c r="M26" s="92">
        <f>SUMIF('Mizzi A.'!$D$23:$D$39,B26,'Mizzi A.'!$K$23:$K$39)</f>
        <v>0</v>
      </c>
      <c r="N26" s="92">
        <f>SUMIF('Clarke D.'!$D$23:$D$39,B26,'Clarke D.'!$K$23:$K$39)</f>
        <v>0</v>
      </c>
      <c r="O26" s="92">
        <f>SUMIF('Padovani Grima J.'!$D$23:$D$39,B26,'Padovani Grima J.'!$K$23:$K$39)</f>
        <v>0</v>
      </c>
      <c r="P26" s="92">
        <f>SUMIF('Grima E.'!$D$25:$D$41,B26,'Grima E.'!$K$25:$K$41)</f>
        <v>0</v>
      </c>
      <c r="Q26" s="92">
        <f>SUMIF('Scerri Herrera C.'!$D$23:$D$39,B26,'Scerri Herrera C.'!$K$23:$K$39)</f>
        <v>0</v>
      </c>
      <c r="R26" s="92">
        <f>SUMIF('Vella Antonio Giovanni'!$D$23:$D$39,B26,'Vella Antonio Giovanni'!$K$23:$K$39)</f>
        <v>59</v>
      </c>
      <c r="S26" s="123">
        <f t="shared" si="1"/>
        <v>59</v>
      </c>
      <c r="T26" s="109">
        <f t="shared" si="0"/>
        <v>0.061586638830897704</v>
      </c>
      <c r="U26" s="110">
        <f>SUM(S26)</f>
        <v>59</v>
      </c>
      <c r="V26" s="111">
        <f>U26/$S$27</f>
        <v>0.061586638830897704</v>
      </c>
    </row>
    <row r="27" spans="2:22" s="2" customFormat="1" ht="13.5" customHeight="1" thickBot="1">
      <c r="B27" s="112" t="s">
        <v>35</v>
      </c>
      <c r="C27" s="113">
        <f aca="true" t="shared" si="2" ref="C27:R27">SUM(C10:C26)</f>
        <v>46</v>
      </c>
      <c r="D27" s="113">
        <f t="shared" si="2"/>
        <v>0</v>
      </c>
      <c r="E27" s="113">
        <f t="shared" si="2"/>
        <v>42</v>
      </c>
      <c r="F27" s="113">
        <f t="shared" si="2"/>
        <v>165</v>
      </c>
      <c r="G27" s="113">
        <f t="shared" si="2"/>
        <v>8</v>
      </c>
      <c r="H27" s="113">
        <f t="shared" si="2"/>
        <v>7</v>
      </c>
      <c r="I27" s="113">
        <f t="shared" si="2"/>
        <v>112</v>
      </c>
      <c r="J27" s="113">
        <f t="shared" si="2"/>
        <v>6</v>
      </c>
      <c r="K27" s="113">
        <f t="shared" si="2"/>
        <v>19</v>
      </c>
      <c r="L27" s="113">
        <f t="shared" si="2"/>
        <v>52</v>
      </c>
      <c r="M27" s="113">
        <f t="shared" si="2"/>
        <v>81</v>
      </c>
      <c r="N27" s="113">
        <f t="shared" si="2"/>
        <v>189</v>
      </c>
      <c r="O27" s="113">
        <f t="shared" si="2"/>
        <v>27</v>
      </c>
      <c r="P27" s="113">
        <f t="shared" si="2"/>
        <v>13</v>
      </c>
      <c r="Q27" s="113">
        <f t="shared" si="2"/>
        <v>45</v>
      </c>
      <c r="R27" s="113">
        <f t="shared" si="2"/>
        <v>146</v>
      </c>
      <c r="S27" s="121">
        <f t="shared" si="1"/>
        <v>958</v>
      </c>
      <c r="T27" s="10"/>
      <c r="U27" s="9"/>
      <c r="V27" s="11"/>
    </row>
    <row r="28" spans="3:22" ht="13.5" customHeight="1">
      <c r="C28" s="115">
        <f>C27/S27</f>
        <v>0.04801670146137787</v>
      </c>
      <c r="D28" s="116">
        <f>D27/S27</f>
        <v>0</v>
      </c>
      <c r="E28" s="116">
        <f>E27/S27</f>
        <v>0.04384133611691023</v>
      </c>
      <c r="F28" s="116">
        <f>F27/S27</f>
        <v>0.1722338204592902</v>
      </c>
      <c r="G28" s="116">
        <f>G27/S27</f>
        <v>0.008350730688935281</v>
      </c>
      <c r="H28" s="116">
        <f>H27/S27</f>
        <v>0.007306889352818371</v>
      </c>
      <c r="I28" s="116">
        <f>I27/S27</f>
        <v>0.11691022964509394</v>
      </c>
      <c r="J28" s="116">
        <f>J27/S27</f>
        <v>0.006263048016701462</v>
      </c>
      <c r="K28" s="116">
        <f>K27/S27</f>
        <v>0.019832985386221295</v>
      </c>
      <c r="L28" s="116">
        <f>L27/S27</f>
        <v>0.054279749478079335</v>
      </c>
      <c r="M28" s="116">
        <f>M27/S27</f>
        <v>0.08455114822546973</v>
      </c>
      <c r="N28" s="116">
        <f>N27/S27</f>
        <v>0.19728601252609604</v>
      </c>
      <c r="O28" s="116">
        <f>O27/S27</f>
        <v>0.028183716075156576</v>
      </c>
      <c r="P28" s="116">
        <f>P27/S27</f>
        <v>0.013569937369519834</v>
      </c>
      <c r="Q28" s="117">
        <f>Q27/S27</f>
        <v>0.04697286012526096</v>
      </c>
      <c r="R28" s="117">
        <f>R27/S27</f>
        <v>0.1524008350730689</v>
      </c>
      <c r="S28" s="122"/>
      <c r="T28" s="8"/>
      <c r="U28" s="8"/>
      <c r="V28" s="8"/>
    </row>
  </sheetData>
  <sheetProtection/>
  <mergeCells count="4">
    <mergeCell ref="A3:V3"/>
    <mergeCell ref="A4:V4"/>
    <mergeCell ref="A5:V5"/>
    <mergeCell ref="A6:V6"/>
  </mergeCells>
  <printOptions/>
  <pageMargins left="0.75" right="0.36" top="0.56" bottom="0.52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9"/>
  <sheetViews>
    <sheetView showGridLines="0" zoomScalePageLayoutView="0" workbookViewId="0" topLeftCell="A1">
      <selection activeCell="F10" sqref="F10"/>
    </sheetView>
  </sheetViews>
  <sheetFormatPr defaultColWidth="9.140625" defaultRowHeight="12.75"/>
  <cols>
    <col min="1" max="1" width="0.13671875" style="0" customWidth="1"/>
    <col min="2" max="2" width="19.140625" style="0" customWidth="1"/>
    <col min="3" max="8" width="10.421875" style="0" customWidth="1"/>
    <col min="9" max="10" width="10.00390625" style="0" customWidth="1"/>
    <col min="11" max="17" width="0.2890625" style="0" hidden="1" customWidth="1"/>
    <col min="18" max="18" width="0.85546875" style="0" customWidth="1"/>
    <col min="19" max="21" width="7.7109375" style="0" customWidth="1"/>
    <col min="22" max="22" width="9.0039062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ht="19.5" customHeight="1">
      <c r="A3" s="127" t="s">
        <v>105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</row>
    <row r="4" spans="1:22" ht="12.75" customHeight="1">
      <c r="A4" s="129" t="s">
        <v>103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</row>
    <row r="5" spans="1:23" s="48" customFormat="1" ht="15" customHeight="1">
      <c r="A5" s="130" t="s">
        <v>107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</row>
    <row r="6" spans="1:22" ht="15" customHeight="1">
      <c r="A6" s="131" t="str">
        <f>CONCATENATE(Kriminal!G6," ",Kriminal!H6)</f>
        <v>Statistika Ghal DICEMBRU, 2008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7"/>
      <c r="Q7" s="1"/>
      <c r="R7" s="1"/>
      <c r="S7" s="1"/>
      <c r="T7" s="1"/>
      <c r="U7" s="1"/>
      <c r="V7" s="7" t="s">
        <v>0</v>
      </c>
    </row>
    <row r="8" ht="12.75" customHeight="1">
      <c r="S8" s="2"/>
    </row>
    <row r="9" spans="3:22" ht="96" customHeight="1">
      <c r="C9" s="85" t="s">
        <v>39</v>
      </c>
      <c r="D9" s="86" t="s">
        <v>28</v>
      </c>
      <c r="E9" s="86" t="s">
        <v>40</v>
      </c>
      <c r="F9" s="86" t="s">
        <v>148</v>
      </c>
      <c r="G9" s="86" t="s">
        <v>145</v>
      </c>
      <c r="H9" s="86" t="s">
        <v>26</v>
      </c>
      <c r="I9" s="86" t="s">
        <v>25</v>
      </c>
      <c r="J9" s="86" t="s">
        <v>128</v>
      </c>
      <c r="K9" s="86"/>
      <c r="L9" s="86"/>
      <c r="M9" s="86"/>
      <c r="N9" s="86"/>
      <c r="O9" s="86"/>
      <c r="P9" s="86"/>
      <c r="Q9" s="86"/>
      <c r="R9" s="86"/>
      <c r="S9" s="87" t="s">
        <v>35</v>
      </c>
      <c r="T9" s="88" t="s">
        <v>36</v>
      </c>
      <c r="U9" s="89" t="s">
        <v>37</v>
      </c>
      <c r="V9" s="90" t="s">
        <v>38</v>
      </c>
    </row>
    <row r="10" spans="1:22" ht="15.75" customHeight="1">
      <c r="A10" s="48"/>
      <c r="B10" s="91" t="s">
        <v>49</v>
      </c>
      <c r="C10" s="92">
        <f>SUMIF('Coppini P. (Ghawdex)'!$D$23:$D$39,B10,'Coppini P. (Ghawdex)'!$K$23:$K$39)</f>
        <v>0</v>
      </c>
      <c r="D10" s="92">
        <f>SUMIF('Grixti G. (Ghawdex)'!$D$23:$D$39,B10,'Grixti G. (Ghawdex)'!$K$23:$K$39)</f>
        <v>4</v>
      </c>
      <c r="E10" s="92">
        <f>SUMIF('Micallef Trigona A. (Ghawdex)'!$D$23:$D$39,B10,'Micallef Trigona A. (Ghawdex)'!$K$23:$K$39)</f>
        <v>0</v>
      </c>
      <c r="F10" s="92">
        <f>SUMIF('Ellul A. (Ghawdex)'!$D$23:$D$39,B10,'Ellul A. (Ghawdex)'!$K$23:$K$39)</f>
        <v>0</v>
      </c>
      <c r="G10" s="92">
        <f>SUMIF('Grima E. (Ghawdex)'!$D$23:$D$39,B10,'Grima E. (Ghawdex)'!$K$23:$K$39)</f>
        <v>3</v>
      </c>
      <c r="H10" s="92">
        <f>SUMIF('Apap Bologna J. (Ghawdex)'!$D$23:$D$39,B10,'Apap Bologna J. (Ghawdex)'!$K$23:$K$39)</f>
        <v>0</v>
      </c>
      <c r="I10" s="92">
        <f>SUMIF('Mallia M. (Ghawdex)'!$D$23:$D$39,B10,'Mallia M. (Ghawdex)'!$K$23:$K$39)</f>
        <v>0</v>
      </c>
      <c r="J10" s="92">
        <f>SUMIF('Scerri Herrera C (Ghawdex)'!$D$23:$D$39,B10,'Scerri Herrera C (Ghawdex)'!$K$23:$K$39)</f>
        <v>0</v>
      </c>
      <c r="K10" s="92"/>
      <c r="L10" s="92"/>
      <c r="M10" s="92"/>
      <c r="N10" s="92"/>
      <c r="O10" s="92"/>
      <c r="P10" s="92"/>
      <c r="Q10" s="92"/>
      <c r="R10" s="92"/>
      <c r="S10" s="93">
        <f aca="true" t="shared" si="0" ref="S10:S26">SUM(C10:R10)</f>
        <v>7</v>
      </c>
      <c r="T10" s="94">
        <f aca="true" t="shared" si="1" ref="T10:T26">S10/$S$27</f>
        <v>0.21875</v>
      </c>
      <c r="U10" s="95"/>
      <c r="V10" s="96"/>
    </row>
    <row r="11" spans="2:22" ht="15.75" customHeight="1">
      <c r="B11" s="97" t="s">
        <v>50</v>
      </c>
      <c r="C11" s="98">
        <f>SUMIF('Coppini P. (Ghawdex)'!$D$23:$D$39,B11,'Coppini P. (Ghawdex)'!$K$23:$K$39)</f>
        <v>0</v>
      </c>
      <c r="D11" s="98">
        <f>SUMIF('Grixti G. (Ghawdex)'!$D$23:$D$39,B11,'Grixti G. (Ghawdex)'!$K$23:$K$39)</f>
        <v>0</v>
      </c>
      <c r="E11" s="98">
        <f>SUMIF('Micallef Trigona A. (Ghawdex)'!$D$23:$D$39,B11,'Micallef Trigona A. (Ghawdex)'!$K$23:$K$39)</f>
        <v>0</v>
      </c>
      <c r="F11" s="98">
        <f>SUMIF('Ellul A. (Ghawdex)'!$D$23:$D$39,B11,'Ellul A. (Ghawdex)'!$K$23:$K$39)</f>
        <v>0</v>
      </c>
      <c r="G11" s="98">
        <f>SUMIF('Grima E. (Ghawdex)'!$D$23:$D$39,B11,'Grima E. (Ghawdex)'!$K$23:$K$39)</f>
        <v>0</v>
      </c>
      <c r="H11" s="98">
        <f>SUMIF('Apap Bologna J. (Ghawdex)'!$D$23:$D$39,B11,'Apap Bologna J. (Ghawdex)'!$K$23:$K$39)</f>
        <v>0</v>
      </c>
      <c r="I11" s="98">
        <f>SUMIF('Mallia M. (Ghawdex)'!$D$23:$D$39,B11,'Mallia M. (Ghawdex)'!$K$23:$K$39)</f>
        <v>0</v>
      </c>
      <c r="J11" s="98">
        <f>SUMIF('Scerri Herrera C (Ghawdex)'!$D$23:$D$39,B11,'Scerri Herrera C (Ghawdex)'!$K$23:$K$39)</f>
        <v>0</v>
      </c>
      <c r="K11" s="98"/>
      <c r="L11" s="98"/>
      <c r="M11" s="98"/>
      <c r="N11" s="98"/>
      <c r="O11" s="98"/>
      <c r="P11" s="98"/>
      <c r="Q11" s="98"/>
      <c r="R11" s="98"/>
      <c r="S11" s="99">
        <f t="shared" si="0"/>
        <v>0</v>
      </c>
      <c r="T11" s="100">
        <f t="shared" si="1"/>
        <v>0</v>
      </c>
      <c r="U11" s="101"/>
      <c r="V11" s="102"/>
    </row>
    <row r="12" spans="2:22" ht="15.75" customHeight="1">
      <c r="B12" s="103" t="s">
        <v>22</v>
      </c>
      <c r="C12" s="104">
        <f>SUMIF('Coppini P. (Ghawdex)'!$D$23:$D$39,B12,'Coppini P. (Ghawdex)'!$K$23:$K$39)</f>
        <v>0</v>
      </c>
      <c r="D12" s="104">
        <f>SUMIF('Grixti G. (Ghawdex)'!$D$23:$D$39,B12,'Grixti G. (Ghawdex)'!$K$23:$K$39)</f>
        <v>0</v>
      </c>
      <c r="E12" s="104">
        <f>SUMIF('Micallef Trigona A. (Ghawdex)'!$D$23:$D$39,B12,'Micallef Trigona A. (Ghawdex)'!$K$23:$K$39)</f>
        <v>0</v>
      </c>
      <c r="F12" s="104">
        <f>SUMIF('Ellul A. (Ghawdex)'!$D$23:$D$39,B12,'Ellul A. (Ghawdex)'!$K$23:$K$39)</f>
        <v>0</v>
      </c>
      <c r="G12" s="104">
        <f>SUMIF('Grima E. (Ghawdex)'!$D$23:$D$39,B12,'Grima E. (Ghawdex)'!$K$23:$K$39)</f>
        <v>0</v>
      </c>
      <c r="H12" s="104">
        <f>SUMIF('Apap Bologna J. (Ghawdex)'!$D$23:$D$39,B12,'Apap Bologna J. (Ghawdex)'!$K$23:$K$39)</f>
        <v>0</v>
      </c>
      <c r="I12" s="104">
        <f>SUMIF('Mallia M. (Ghawdex)'!$D$23:$D$39,B12,'Mallia M. (Ghawdex)'!$K$23:$K$39)</f>
        <v>0</v>
      </c>
      <c r="J12" s="104">
        <f>SUMIF('Scerri Herrera C (Ghawdex)'!$D$23:$D$39,B12,'Scerri Herrera C (Ghawdex)'!$K$23:$K$39)</f>
        <v>0</v>
      </c>
      <c r="K12" s="104"/>
      <c r="L12" s="104"/>
      <c r="M12" s="104"/>
      <c r="N12" s="104"/>
      <c r="O12" s="104"/>
      <c r="P12" s="104"/>
      <c r="Q12" s="104"/>
      <c r="R12" s="104"/>
      <c r="S12" s="105">
        <f t="shared" si="0"/>
        <v>0</v>
      </c>
      <c r="T12" s="106">
        <f t="shared" si="1"/>
        <v>0</v>
      </c>
      <c r="U12" s="107">
        <f>SUM(S10:S12)</f>
        <v>7</v>
      </c>
      <c r="V12" s="108">
        <f>U12/$S$27</f>
        <v>0.21875</v>
      </c>
    </row>
    <row r="13" spans="2:22" ht="15.75" customHeight="1">
      <c r="B13" s="91" t="s">
        <v>8</v>
      </c>
      <c r="C13" s="92">
        <f>SUMIF('Coppini P. (Ghawdex)'!$D$23:$D$39,B13,'Coppini P. (Ghawdex)'!$K$23:$K$39)</f>
        <v>0</v>
      </c>
      <c r="D13" s="92">
        <f>SUMIF('Grixti G. (Ghawdex)'!$D$23:$D$39,B13,'Grixti G. (Ghawdex)'!$K$23:$K$39)</f>
        <v>0</v>
      </c>
      <c r="E13" s="92">
        <f>SUMIF('Micallef Trigona A. (Ghawdex)'!$D$23:$D$39,B13,'Micallef Trigona A. (Ghawdex)'!$K$23:$K$39)</f>
        <v>0</v>
      </c>
      <c r="F13" s="92">
        <f>SUMIF('Ellul A. (Ghawdex)'!$D$23:$D$39,B13,'Ellul A. (Ghawdex)'!$K$23:$K$39)</f>
        <v>0</v>
      </c>
      <c r="G13" s="92">
        <f>SUMIF('Grima E. (Ghawdex)'!$D$23:$D$39,B13,'Grima E. (Ghawdex)'!$K$23:$K$39)</f>
        <v>0</v>
      </c>
      <c r="H13" s="92">
        <f>SUMIF('Apap Bologna J. (Ghawdex)'!$D$23:$D$39,B13,'Apap Bologna J. (Ghawdex)'!$K$23:$K$39)</f>
        <v>0</v>
      </c>
      <c r="I13" s="92">
        <f>SUMIF('Mallia M. (Ghawdex)'!$D$23:$D$39,B13,'Mallia M. (Ghawdex)'!$K$23:$K$39)</f>
        <v>0</v>
      </c>
      <c r="J13" s="92">
        <f>SUMIF('Scerri Herrera C (Ghawdex)'!$D$23:$D$39,B13,'Scerri Herrera C (Ghawdex)'!$K$23:$K$39)</f>
        <v>0</v>
      </c>
      <c r="K13" s="92"/>
      <c r="L13" s="92"/>
      <c r="M13" s="92"/>
      <c r="N13" s="92"/>
      <c r="O13" s="92"/>
      <c r="P13" s="92"/>
      <c r="Q13" s="92"/>
      <c r="R13" s="92"/>
      <c r="S13" s="93">
        <f t="shared" si="0"/>
        <v>0</v>
      </c>
      <c r="T13" s="94">
        <f t="shared" si="1"/>
        <v>0</v>
      </c>
      <c r="U13" s="95"/>
      <c r="V13" s="96"/>
    </row>
    <row r="14" spans="2:22" ht="15.75" customHeight="1">
      <c r="B14" s="97" t="s">
        <v>151</v>
      </c>
      <c r="C14" s="98">
        <f>SUMIF('Coppini P. (Ghawdex)'!$D$23:$D$39,B14,'Coppini P. (Ghawdex)'!$K$23:$K$39)</f>
        <v>0</v>
      </c>
      <c r="D14" s="98">
        <f>SUMIF('Grixti G. (Ghawdex)'!$D$23:$D$39,B14,'Grixti G. (Ghawdex)'!$K$23:$K$39)</f>
        <v>0</v>
      </c>
      <c r="E14" s="98">
        <f>SUMIF('Micallef Trigona A. (Ghawdex)'!$D$23:$D$39,B14,'Micallef Trigona A. (Ghawdex)'!$K$23:$K$39)</f>
        <v>0</v>
      </c>
      <c r="F14" s="98">
        <f>SUMIF('Ellul A. (Ghawdex)'!$D$23:$D$39,B14,'Ellul A. (Ghawdex)'!$K$23:$K$39)</f>
        <v>0</v>
      </c>
      <c r="G14" s="98">
        <f>SUMIF('Grima E. (Ghawdex)'!$D$23:$D$39,B14,'Grima E. (Ghawdex)'!$K$23:$K$39)</f>
        <v>0</v>
      </c>
      <c r="H14" s="98">
        <f>SUMIF('Apap Bologna J. (Ghawdex)'!$D$23:$D$39,B14,'Apap Bologna J. (Ghawdex)'!$K$23:$K$39)</f>
        <v>0</v>
      </c>
      <c r="I14" s="98">
        <f>SUMIF('Mallia M. (Ghawdex)'!$D$23:$D$39,B14,'Mallia M. (Ghawdex)'!$K$23:$K$39)</f>
        <v>0</v>
      </c>
      <c r="J14" s="98">
        <f>SUMIF('Scerri Herrera C (Ghawdex)'!$D$23:$D$39,B14,'Scerri Herrera C (Ghawdex)'!$K$23:$K$39)</f>
        <v>0</v>
      </c>
      <c r="K14" s="98"/>
      <c r="L14" s="98"/>
      <c r="M14" s="98"/>
      <c r="N14" s="98"/>
      <c r="O14" s="98"/>
      <c r="P14" s="98"/>
      <c r="Q14" s="98"/>
      <c r="R14" s="98"/>
      <c r="S14" s="99">
        <f t="shared" si="0"/>
        <v>0</v>
      </c>
      <c r="T14" s="100">
        <f t="shared" si="1"/>
        <v>0</v>
      </c>
      <c r="U14" s="101"/>
      <c r="V14" s="102"/>
    </row>
    <row r="15" spans="2:22" ht="15.75" customHeight="1">
      <c r="B15" s="103" t="s">
        <v>51</v>
      </c>
      <c r="C15" s="104">
        <f>SUMIF('Coppini P. (Ghawdex)'!$D$23:$D$39,B15,'Coppini P. (Ghawdex)'!$K$23:$K$39)</f>
        <v>0</v>
      </c>
      <c r="D15" s="104">
        <f>SUMIF('Grixti G. (Ghawdex)'!$D$23:$D$39,B15,'Grixti G. (Ghawdex)'!$K$23:$K$39)</f>
        <v>0</v>
      </c>
      <c r="E15" s="104">
        <f>SUMIF('Micallef Trigona A. (Ghawdex)'!$D$23:$D$39,B15,'Micallef Trigona A. (Ghawdex)'!$K$23:$K$39)</f>
        <v>0</v>
      </c>
      <c r="F15" s="104">
        <f>SUMIF('Ellul A. (Ghawdex)'!$D$23:$D$39,B15,'Ellul A. (Ghawdex)'!$K$23:$K$39)</f>
        <v>0</v>
      </c>
      <c r="G15" s="104">
        <f>SUMIF('Grima E. (Ghawdex)'!$D$23:$D$39,B15,'Grima E. (Ghawdex)'!$K$23:$K$39)</f>
        <v>0</v>
      </c>
      <c r="H15" s="104">
        <f>SUMIF('Apap Bologna J. (Ghawdex)'!$D$23:$D$39,B15,'Apap Bologna J. (Ghawdex)'!$K$23:$K$39)</f>
        <v>0</v>
      </c>
      <c r="I15" s="104">
        <f>SUMIF('Mallia M. (Ghawdex)'!$D$23:$D$39,B15,'Mallia M. (Ghawdex)'!$K$23:$K$39)</f>
        <v>0</v>
      </c>
      <c r="J15" s="104">
        <f>SUMIF('Scerri Herrera C (Ghawdex)'!$D$23:$D$39,B15,'Scerri Herrera C (Ghawdex)'!$K$23:$K$39)</f>
        <v>0</v>
      </c>
      <c r="K15" s="104"/>
      <c r="L15" s="104"/>
      <c r="M15" s="104"/>
      <c r="N15" s="104"/>
      <c r="O15" s="104"/>
      <c r="P15" s="104"/>
      <c r="Q15" s="104"/>
      <c r="R15" s="104"/>
      <c r="S15" s="105">
        <f t="shared" si="0"/>
        <v>0</v>
      </c>
      <c r="T15" s="106">
        <f t="shared" si="1"/>
        <v>0</v>
      </c>
      <c r="U15" s="107">
        <f>SUM(S13:S15)</f>
        <v>0</v>
      </c>
      <c r="V15" s="108">
        <f>U15/$S$27</f>
        <v>0</v>
      </c>
    </row>
    <row r="16" spans="2:22" ht="15.75" customHeight="1">
      <c r="B16" s="91" t="s">
        <v>9</v>
      </c>
      <c r="C16" s="92">
        <f>SUMIF('Coppini P. (Ghawdex)'!$D$23:$D$39,B16,'Coppini P. (Ghawdex)'!$K$23:$K$39)</f>
        <v>0</v>
      </c>
      <c r="D16" s="92">
        <f>SUMIF('Grixti G. (Ghawdex)'!$D$23:$D$39,B16,'Grixti G. (Ghawdex)'!$K$23:$K$39)</f>
        <v>0</v>
      </c>
      <c r="E16" s="92">
        <f>SUMIF('Micallef Trigona A. (Ghawdex)'!$D$23:$D$39,B16,'Micallef Trigona A. (Ghawdex)'!$K$23:$K$39)</f>
        <v>0</v>
      </c>
      <c r="F16" s="92">
        <f>SUMIF('Ellul A. (Ghawdex)'!$D$23:$D$39,B16,'Ellul A. (Ghawdex)'!$K$23:$K$39)</f>
        <v>0</v>
      </c>
      <c r="G16" s="92">
        <f>SUMIF('Grima E. (Ghawdex)'!$D$23:$D$39,B16,'Grima E. (Ghawdex)'!$K$23:$K$39)</f>
        <v>0</v>
      </c>
      <c r="H16" s="92">
        <f>SUMIF('Apap Bologna J. (Ghawdex)'!$D$23:$D$39,B16,'Apap Bologna J. (Ghawdex)'!$K$23:$K$39)</f>
        <v>0</v>
      </c>
      <c r="I16" s="92">
        <f>SUMIF('Mallia M. (Ghawdex)'!$D$23:$D$39,B16,'Mallia M. (Ghawdex)'!$K$23:$K$39)</f>
        <v>0</v>
      </c>
      <c r="J16" s="92">
        <f>SUMIF('Scerri Herrera C (Ghawdex)'!$D$23:$D$39,B16,'Scerri Herrera C (Ghawdex)'!$K$23:$K$39)</f>
        <v>0</v>
      </c>
      <c r="K16" s="92"/>
      <c r="L16" s="92"/>
      <c r="M16" s="92"/>
      <c r="N16" s="92"/>
      <c r="O16" s="92"/>
      <c r="P16" s="92"/>
      <c r="Q16" s="92"/>
      <c r="R16" s="92"/>
      <c r="S16" s="93">
        <f t="shared" si="0"/>
        <v>0</v>
      </c>
      <c r="T16" s="94">
        <f t="shared" si="1"/>
        <v>0</v>
      </c>
      <c r="U16" s="95"/>
      <c r="V16" s="96"/>
    </row>
    <row r="17" spans="2:22" ht="15.75" customHeight="1">
      <c r="B17" s="97" t="s">
        <v>52</v>
      </c>
      <c r="C17" s="98">
        <f>SUMIF('Coppini P. (Ghawdex)'!$D$23:$D$39,B17,'Coppini P. (Ghawdex)'!$K$23:$K$39)</f>
        <v>0</v>
      </c>
      <c r="D17" s="98">
        <f>SUMIF('Grixti G. (Ghawdex)'!$D$23:$D$39,B17,'Grixti G. (Ghawdex)'!$K$23:$K$39)</f>
        <v>0</v>
      </c>
      <c r="E17" s="98">
        <f>SUMIF('Micallef Trigona A. (Ghawdex)'!$D$23:$D$39,B17,'Micallef Trigona A. (Ghawdex)'!$K$23:$K$39)</f>
        <v>0</v>
      </c>
      <c r="F17" s="98">
        <f>SUMIF('Ellul A. (Ghawdex)'!$D$23:$D$39,B17,'Ellul A. (Ghawdex)'!$K$23:$K$39)</f>
        <v>20</v>
      </c>
      <c r="G17" s="98">
        <f>SUMIF('Grima E. (Ghawdex)'!$D$23:$D$39,B17,'Grima E. (Ghawdex)'!$K$23:$K$39)</f>
        <v>0</v>
      </c>
      <c r="H17" s="98">
        <f>SUMIF('Apap Bologna J. (Ghawdex)'!$D$23:$D$39,B17,'Apap Bologna J. (Ghawdex)'!$K$23:$K$39)</f>
        <v>0</v>
      </c>
      <c r="I17" s="98">
        <f>SUMIF('Mallia M. (Ghawdex)'!$D$23:$D$39,B17,'Mallia M. (Ghawdex)'!$K$23:$K$39)</f>
        <v>0</v>
      </c>
      <c r="J17" s="98">
        <f>SUMIF('Scerri Herrera C (Ghawdex)'!$D$23:$D$39,B17,'Scerri Herrera C (Ghawdex)'!$K$23:$K$39)</f>
        <v>0</v>
      </c>
      <c r="K17" s="98"/>
      <c r="L17" s="98"/>
      <c r="M17" s="98"/>
      <c r="N17" s="98"/>
      <c r="O17" s="98"/>
      <c r="P17" s="98"/>
      <c r="Q17" s="98"/>
      <c r="R17" s="98"/>
      <c r="S17" s="99">
        <f t="shared" si="0"/>
        <v>20</v>
      </c>
      <c r="T17" s="100">
        <f t="shared" si="1"/>
        <v>0.625</v>
      </c>
      <c r="U17" s="101"/>
      <c r="V17" s="102"/>
    </row>
    <row r="18" spans="2:22" ht="15.75" customHeight="1">
      <c r="B18" s="97" t="s">
        <v>53</v>
      </c>
      <c r="C18" s="98">
        <f>SUMIF('Coppini P. (Ghawdex)'!$D$23:$D$39,B18,'Coppini P. (Ghawdex)'!$K$23:$K$39)</f>
        <v>0</v>
      </c>
      <c r="D18" s="98">
        <f>SUMIF('Grixti G. (Ghawdex)'!$D$23:$D$39,B18,'Grixti G. (Ghawdex)'!$K$23:$K$39)</f>
        <v>0</v>
      </c>
      <c r="E18" s="98">
        <f>SUMIF('Micallef Trigona A. (Ghawdex)'!$D$23:$D$39,B18,'Micallef Trigona A. (Ghawdex)'!$K$23:$K$39)</f>
        <v>0</v>
      </c>
      <c r="F18" s="98">
        <f>SUMIF('Ellul A. (Ghawdex)'!$D$23:$D$39,B18,'Ellul A. (Ghawdex)'!$K$23:$K$39)</f>
        <v>0</v>
      </c>
      <c r="G18" s="98">
        <f>SUMIF('Grima E. (Ghawdex)'!$D$23:$D$39,B18,'Grima E. (Ghawdex)'!$K$23:$K$39)</f>
        <v>0</v>
      </c>
      <c r="H18" s="98">
        <f>SUMIF('Apap Bologna J. (Ghawdex)'!$D$23:$D$39,B18,'Apap Bologna J. (Ghawdex)'!$K$23:$K$39)</f>
        <v>0</v>
      </c>
      <c r="I18" s="98">
        <f>SUMIF('Mallia M. (Ghawdex)'!$D$23:$D$39,B18,'Mallia M. (Ghawdex)'!$K$23:$K$39)</f>
        <v>0</v>
      </c>
      <c r="J18" s="98">
        <f>SUMIF('Scerri Herrera C (Ghawdex)'!$D$23:$D$39,B18,'Scerri Herrera C (Ghawdex)'!$K$23:$K$39)</f>
        <v>0</v>
      </c>
      <c r="K18" s="98"/>
      <c r="L18" s="98"/>
      <c r="M18" s="98"/>
      <c r="N18" s="98"/>
      <c r="O18" s="98"/>
      <c r="P18" s="98"/>
      <c r="Q18" s="98"/>
      <c r="R18" s="98"/>
      <c r="S18" s="99">
        <f t="shared" si="0"/>
        <v>0</v>
      </c>
      <c r="T18" s="100">
        <f t="shared" si="1"/>
        <v>0</v>
      </c>
      <c r="U18" s="101"/>
      <c r="V18" s="102"/>
    </row>
    <row r="19" spans="2:22" ht="15.75" customHeight="1">
      <c r="B19" s="97" t="s">
        <v>54</v>
      </c>
      <c r="C19" s="98">
        <f>SUMIF('Coppini P. (Ghawdex)'!$D$23:$D$39,B19,'Coppini P. (Ghawdex)'!$K$23:$K$39)</f>
        <v>0</v>
      </c>
      <c r="D19" s="98">
        <f>SUMIF('Grixti G. (Ghawdex)'!$D$23:$D$39,B19,'Grixti G. (Ghawdex)'!$K$23:$K$39)</f>
        <v>0</v>
      </c>
      <c r="E19" s="98">
        <f>SUMIF('Micallef Trigona A. (Ghawdex)'!$D$23:$D$39,B19,'Micallef Trigona A. (Ghawdex)'!$K$23:$K$39)</f>
        <v>0</v>
      </c>
      <c r="F19" s="98">
        <f>SUMIF('Ellul A. (Ghawdex)'!$D$23:$D$39,B19,'Ellul A. (Ghawdex)'!$K$23:$K$39)</f>
        <v>0</v>
      </c>
      <c r="G19" s="98">
        <f>SUMIF('Grima E. (Ghawdex)'!$D$23:$D$39,B19,'Grima E. (Ghawdex)'!$K$23:$K$39)</f>
        <v>0</v>
      </c>
      <c r="H19" s="98">
        <f>SUMIF('Apap Bologna J. (Ghawdex)'!$D$23:$D$39,B19,'Apap Bologna J. (Ghawdex)'!$K$23:$K$39)</f>
        <v>0</v>
      </c>
      <c r="I19" s="98">
        <f>SUMIF('Mallia M. (Ghawdex)'!$D$23:$D$39,B19,'Mallia M. (Ghawdex)'!$K$23:$K$39)</f>
        <v>0</v>
      </c>
      <c r="J19" s="98">
        <f>SUMIF('Scerri Herrera C (Ghawdex)'!$D$23:$D$39,B19,'Scerri Herrera C (Ghawdex)'!$K$23:$K$39)</f>
        <v>0</v>
      </c>
      <c r="K19" s="98"/>
      <c r="L19" s="98"/>
      <c r="M19" s="98"/>
      <c r="N19" s="98"/>
      <c r="O19" s="98"/>
      <c r="P19" s="98"/>
      <c r="Q19" s="98"/>
      <c r="R19" s="98"/>
      <c r="S19" s="99">
        <f t="shared" si="0"/>
        <v>0</v>
      </c>
      <c r="T19" s="100">
        <f t="shared" si="1"/>
        <v>0</v>
      </c>
      <c r="U19" s="101"/>
      <c r="V19" s="102"/>
    </row>
    <row r="20" spans="2:22" ht="15.75" customHeight="1">
      <c r="B20" s="103" t="s">
        <v>55</v>
      </c>
      <c r="C20" s="104">
        <f>SUMIF('Coppini P. (Ghawdex)'!$D$23:$D$39,B20,'Coppini P. (Ghawdex)'!$K$23:$K$39)</f>
        <v>0</v>
      </c>
      <c r="D20" s="104">
        <f>SUMIF('Grixti G. (Ghawdex)'!$D$23:$D$39,B20,'Grixti G. (Ghawdex)'!$K$23:$K$39)</f>
        <v>0</v>
      </c>
      <c r="E20" s="104">
        <f>SUMIF('Micallef Trigona A. (Ghawdex)'!$D$23:$D$39,B20,'Micallef Trigona A. (Ghawdex)'!$K$23:$K$39)</f>
        <v>0</v>
      </c>
      <c r="F20" s="104">
        <f>SUMIF('Ellul A. (Ghawdex)'!$D$23:$D$39,B20,'Ellul A. (Ghawdex)'!$K$23:$K$39)</f>
        <v>0</v>
      </c>
      <c r="G20" s="104">
        <f>SUMIF('Grima E. (Ghawdex)'!$D$23:$D$39,B20,'Grima E. (Ghawdex)'!$K$23:$K$39)</f>
        <v>0</v>
      </c>
      <c r="H20" s="104">
        <f>SUMIF('Apap Bologna J. (Ghawdex)'!$D$23:$D$39,B20,'Apap Bologna J. (Ghawdex)'!$K$23:$K$39)</f>
        <v>0</v>
      </c>
      <c r="I20" s="104">
        <f>SUMIF('Mallia M. (Ghawdex)'!$D$23:$D$39,B20,'Mallia M. (Ghawdex)'!$K$23:$K$39)</f>
        <v>0</v>
      </c>
      <c r="J20" s="104">
        <f>SUMIF('Scerri Herrera C (Ghawdex)'!$D$23:$D$39,B20,'Scerri Herrera C (Ghawdex)'!$K$23:$K$39)</f>
        <v>0</v>
      </c>
      <c r="K20" s="104"/>
      <c r="L20" s="104"/>
      <c r="M20" s="104"/>
      <c r="N20" s="104"/>
      <c r="O20" s="104"/>
      <c r="P20" s="104"/>
      <c r="Q20" s="104"/>
      <c r="R20" s="104"/>
      <c r="S20" s="105">
        <f t="shared" si="0"/>
        <v>0</v>
      </c>
      <c r="T20" s="106">
        <f t="shared" si="1"/>
        <v>0</v>
      </c>
      <c r="U20" s="107">
        <f>SUM(S16:S20)</f>
        <v>20</v>
      </c>
      <c r="V20" s="108">
        <f>U20/$S$27</f>
        <v>0.625</v>
      </c>
    </row>
    <row r="21" spans="2:22" ht="15.75" customHeight="1">
      <c r="B21" s="91" t="s">
        <v>56</v>
      </c>
      <c r="C21" s="92">
        <f>SUMIF('Coppini P. (Ghawdex)'!$D$23:$D$39,B21,'Coppini P. (Ghawdex)'!$K$23:$K$39)</f>
        <v>0</v>
      </c>
      <c r="D21" s="92">
        <f>SUMIF('Grixti G. (Ghawdex)'!$D$23:$D$39,B21,'Grixti G. (Ghawdex)'!$K$23:$K$39)</f>
        <v>0</v>
      </c>
      <c r="E21" s="92">
        <f>SUMIF('Micallef Trigona A. (Ghawdex)'!$D$23:$D$39,B21,'Micallef Trigona A. (Ghawdex)'!$K$23:$K$39)</f>
        <v>0</v>
      </c>
      <c r="F21" s="92">
        <f>SUMIF('Ellul A. (Ghawdex)'!$D$23:$D$39,B21,'Ellul A. (Ghawdex)'!$K$23:$K$39)</f>
        <v>0</v>
      </c>
      <c r="G21" s="92">
        <f>SUMIF('Grima E. (Ghawdex)'!$D$23:$D$39,B21,'Grima E. (Ghawdex)'!$K$23:$K$39)</f>
        <v>0</v>
      </c>
      <c r="H21" s="92">
        <f>SUMIF('Apap Bologna J. (Ghawdex)'!$D$23:$D$39,B21,'Apap Bologna J. (Ghawdex)'!$K$23:$K$39)</f>
        <v>0</v>
      </c>
      <c r="I21" s="92">
        <f>SUMIF('Mallia M. (Ghawdex)'!$D$23:$D$39,B21,'Mallia M. (Ghawdex)'!$K$23:$K$39)</f>
        <v>0</v>
      </c>
      <c r="J21" s="92">
        <f>SUMIF('Scerri Herrera C (Ghawdex)'!$D$23:$D$39,B21,'Scerri Herrera C (Ghawdex)'!$K$23:$K$39)</f>
        <v>0</v>
      </c>
      <c r="K21" s="92"/>
      <c r="L21" s="92"/>
      <c r="M21" s="92"/>
      <c r="N21" s="92"/>
      <c r="O21" s="92"/>
      <c r="P21" s="92"/>
      <c r="Q21" s="92"/>
      <c r="R21" s="92"/>
      <c r="S21" s="93">
        <f t="shared" si="0"/>
        <v>0</v>
      </c>
      <c r="T21" s="94">
        <f t="shared" si="1"/>
        <v>0</v>
      </c>
      <c r="U21" s="95"/>
      <c r="V21" s="96"/>
    </row>
    <row r="22" spans="2:22" ht="15.75" customHeight="1">
      <c r="B22" s="103" t="s">
        <v>57</v>
      </c>
      <c r="C22" s="104">
        <f>SUMIF('Coppini P. (Ghawdex)'!$D$23:$D$39,B22,'Coppini P. (Ghawdex)'!$K$23:$K$39)</f>
        <v>0</v>
      </c>
      <c r="D22" s="104">
        <f>SUMIF('Grixti G. (Ghawdex)'!$D$23:$D$39,B22,'Grixti G. (Ghawdex)'!$K$23:$K$39)</f>
        <v>0</v>
      </c>
      <c r="E22" s="104">
        <f>SUMIF('Micallef Trigona A. (Ghawdex)'!$D$23:$D$39,B22,'Micallef Trigona A. (Ghawdex)'!$K$23:$K$39)</f>
        <v>0</v>
      </c>
      <c r="F22" s="104">
        <f>SUMIF('Ellul A. (Ghawdex)'!$D$23:$D$39,B22,'Ellul A. (Ghawdex)'!$K$23:$K$39)</f>
        <v>0</v>
      </c>
      <c r="G22" s="104">
        <f>SUMIF('Grima E. (Ghawdex)'!$D$23:$D$39,B22,'Grima E. (Ghawdex)'!$K$23:$K$39)</f>
        <v>0</v>
      </c>
      <c r="H22" s="104">
        <f>SUMIF('Apap Bologna J. (Ghawdex)'!$D$23:$D$39,B22,'Apap Bologna J. (Ghawdex)'!$K$23:$K$39)</f>
        <v>0</v>
      </c>
      <c r="I22" s="104">
        <f>SUMIF('Mallia M. (Ghawdex)'!$D$23:$D$39,B22,'Mallia M. (Ghawdex)'!$K$23:$K$39)</f>
        <v>0</v>
      </c>
      <c r="J22" s="104">
        <f>SUMIF('Scerri Herrera C (Ghawdex)'!$D$23:$D$39,B22,'Scerri Herrera C (Ghawdex)'!$K$23:$K$39)</f>
        <v>0</v>
      </c>
      <c r="K22" s="104"/>
      <c r="L22" s="104"/>
      <c r="M22" s="104"/>
      <c r="N22" s="104"/>
      <c r="O22" s="104"/>
      <c r="P22" s="104"/>
      <c r="Q22" s="104"/>
      <c r="R22" s="104"/>
      <c r="S22" s="105">
        <f t="shared" si="0"/>
        <v>0</v>
      </c>
      <c r="T22" s="106">
        <f t="shared" si="1"/>
        <v>0</v>
      </c>
      <c r="U22" s="107">
        <f>SUM(S21:S22)</f>
        <v>0</v>
      </c>
      <c r="V22" s="108">
        <f>U22/$S$27</f>
        <v>0</v>
      </c>
    </row>
    <row r="23" spans="2:22" ht="15.75" customHeight="1">
      <c r="B23" s="91" t="s">
        <v>23</v>
      </c>
      <c r="C23" s="92">
        <f>SUMIF('Coppini P. (Ghawdex)'!$D$23:$D$39,B23,'Coppini P. (Ghawdex)'!$K$23:$K$39)</f>
        <v>0</v>
      </c>
      <c r="D23" s="92">
        <f>SUMIF('Grixti G. (Ghawdex)'!$D$23:$D$39,B23,'Grixti G. (Ghawdex)'!$K$23:$K$39)</f>
        <v>4</v>
      </c>
      <c r="E23" s="92">
        <f>SUMIF('Micallef Trigona A. (Ghawdex)'!$D$23:$D$39,B23,'Micallef Trigona A. (Ghawdex)'!$K$23:$K$39)</f>
        <v>0</v>
      </c>
      <c r="F23" s="92">
        <f>SUMIF('Ellul A. (Ghawdex)'!$D$23:$D$39,B23,'Ellul A. (Ghawdex)'!$K$23:$K$39)</f>
        <v>1</v>
      </c>
      <c r="G23" s="92">
        <f>SUMIF('Grima E. (Ghawdex)'!$D$23:$D$39,B23,'Grima E. (Ghawdex)'!$K$23:$K$39)</f>
        <v>0</v>
      </c>
      <c r="H23" s="92">
        <f>SUMIF('Apap Bologna J. (Ghawdex)'!$D$23:$D$39,B23,'Apap Bologna J. (Ghawdex)'!$K$23:$K$39)</f>
        <v>0</v>
      </c>
      <c r="I23" s="92">
        <f>SUMIF('Mallia M. (Ghawdex)'!$D$23:$D$39,B23,'Mallia M. (Ghawdex)'!$K$23:$K$39)</f>
        <v>0</v>
      </c>
      <c r="J23" s="92">
        <f>SUMIF('Scerri Herrera C (Ghawdex)'!$D$23:$D$39,B23,'Scerri Herrera C (Ghawdex)'!$K$23:$K$39)</f>
        <v>0</v>
      </c>
      <c r="K23" s="92"/>
      <c r="L23" s="92"/>
      <c r="M23" s="92"/>
      <c r="N23" s="92"/>
      <c r="O23" s="92"/>
      <c r="P23" s="92"/>
      <c r="Q23" s="92"/>
      <c r="R23" s="92"/>
      <c r="S23" s="93">
        <f>SUM(C23:R23)</f>
        <v>5</v>
      </c>
      <c r="T23" s="109">
        <f t="shared" si="1"/>
        <v>0.15625</v>
      </c>
      <c r="U23" s="110">
        <f>SUM(S23)</f>
        <v>5</v>
      </c>
      <c r="V23" s="111">
        <f>U23/$S$27</f>
        <v>0.15625</v>
      </c>
    </row>
    <row r="24" spans="2:22" ht="15.75" customHeight="1">
      <c r="B24" s="91" t="s">
        <v>129</v>
      </c>
      <c r="C24" s="92">
        <f>SUMIF('Coppini P. (Ghawdex)'!$D$23:$D$39,B24,'Coppini P. (Ghawdex)'!$K$23:$K$39)</f>
        <v>0</v>
      </c>
      <c r="D24" s="92">
        <f>SUMIF('Grixti G. (Ghawdex)'!$D$23:$D$39,B24,'Grixti G. (Ghawdex)'!$K$23:$K$39)</f>
        <v>0</v>
      </c>
      <c r="E24" s="92">
        <f>SUMIF('Micallef Trigona A. (Ghawdex)'!$D$23:$D$39,B24,'Micallef Trigona A. (Ghawdex)'!$K$23:$K$39)</f>
        <v>0</v>
      </c>
      <c r="F24" s="92">
        <f>SUMIF('Ellul A. (Ghawdex)'!$D$23:$D$39,B24,'Ellul A. (Ghawdex)'!$K$23:$K$39)</f>
        <v>0</v>
      </c>
      <c r="G24" s="92">
        <f>SUMIF('Grima E. (Ghawdex)'!$D$23:$D$39,B24,'Grima E. (Ghawdex)'!$K$23:$K$39)</f>
        <v>0</v>
      </c>
      <c r="H24" s="92">
        <f>SUMIF('Apap Bologna J. (Ghawdex)'!$D$23:$D$39,B24,'Apap Bologna J. (Ghawdex)'!$K$23:$K$39)</f>
        <v>0</v>
      </c>
      <c r="I24" s="92">
        <f>SUMIF('Mallia M. (Ghawdex)'!$D$23:$D$39,B24,'Mallia M. (Ghawdex)'!$K$23:$K$39)</f>
        <v>0</v>
      </c>
      <c r="J24" s="92">
        <f>SUMIF('Scerri Herrera C (Ghawdex)'!$D$23:$D$39,B24,'Scerri Herrera C (Ghawdex)'!$K$23:$K$39)</f>
        <v>0</v>
      </c>
      <c r="K24" s="92"/>
      <c r="L24" s="92"/>
      <c r="M24" s="92"/>
      <c r="N24" s="92"/>
      <c r="O24" s="92"/>
      <c r="P24" s="92"/>
      <c r="Q24" s="92"/>
      <c r="R24" s="92"/>
      <c r="S24" s="93">
        <f t="shared" si="0"/>
        <v>0</v>
      </c>
      <c r="T24" s="109">
        <f t="shared" si="1"/>
        <v>0</v>
      </c>
      <c r="U24" s="110">
        <f>SUM(S24)</f>
        <v>0</v>
      </c>
      <c r="V24" s="111">
        <f>U24/$S$27</f>
        <v>0</v>
      </c>
    </row>
    <row r="25" spans="2:22" ht="15.75" customHeight="1">
      <c r="B25" s="91" t="s">
        <v>130</v>
      </c>
      <c r="C25" s="92">
        <f>SUMIF('Coppini P. (Ghawdex)'!$D$23:$D$39,B25,'Coppini P. (Ghawdex)'!$K$23:$K$39)</f>
        <v>0</v>
      </c>
      <c r="D25" s="92">
        <f>SUMIF('Grixti G. (Ghawdex)'!$D$23:$D$39,B25,'Grixti G. (Ghawdex)'!$K$23:$K$39)</f>
        <v>0</v>
      </c>
      <c r="E25" s="92">
        <f>SUMIF('Micallef Trigona A. (Ghawdex)'!$D$23:$D$39,B25,'Micallef Trigona A. (Ghawdex)'!$K$23:$K$39)</f>
        <v>0</v>
      </c>
      <c r="F25" s="92">
        <f>SUMIF('Ellul A. (Ghawdex)'!$D$23:$D$39,B25,'Ellul A. (Ghawdex)'!$K$23:$K$39)</f>
        <v>0</v>
      </c>
      <c r="G25" s="92">
        <f>SUMIF('Grima E. (Ghawdex)'!$D$23:$D$39,B25,'Grima E. (Ghawdex)'!$K$23:$K$39)</f>
        <v>0</v>
      </c>
      <c r="H25" s="92">
        <f>SUMIF('Apap Bologna J. (Ghawdex)'!$D$23:$D$39,B25,'Apap Bologna J. (Ghawdex)'!$K$23:$K$39)</f>
        <v>0</v>
      </c>
      <c r="I25" s="92">
        <f>SUMIF('Mallia M. (Ghawdex)'!$D$23:$D$39,B25,'Mallia M. (Ghawdex)'!$K$23:$K$39)</f>
        <v>0</v>
      </c>
      <c r="J25" s="92">
        <f>SUMIF('Scerri Herrera C (Ghawdex)'!$D$23:$D$39,B25,'Scerri Herrera C (Ghawdex)'!$K$23:$K$39)</f>
        <v>0</v>
      </c>
      <c r="K25" s="92"/>
      <c r="L25" s="92"/>
      <c r="M25" s="92"/>
      <c r="N25" s="92"/>
      <c r="O25" s="92"/>
      <c r="P25" s="92"/>
      <c r="Q25" s="92"/>
      <c r="R25" s="92"/>
      <c r="S25" s="93">
        <f>SUM(C25:R25)</f>
        <v>0</v>
      </c>
      <c r="T25" s="109">
        <f t="shared" si="1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131</v>
      </c>
      <c r="C26" s="92">
        <f>SUMIF('Coppini P. (Ghawdex)'!$D$23:$D$39,B26,'Coppini P. (Ghawdex)'!$K$23:$K$39)</f>
        <v>0</v>
      </c>
      <c r="D26" s="92">
        <f>SUMIF('Grixti G. (Ghawdex)'!$D$23:$D$39,B26,'Grixti G. (Ghawdex)'!$K$23:$K$39)</f>
        <v>0</v>
      </c>
      <c r="E26" s="92">
        <f>SUMIF('Micallef Trigona A. (Ghawdex)'!$D$23:$D$39,B26,'Micallef Trigona A. (Ghawdex)'!$K$23:$K$39)</f>
        <v>0</v>
      </c>
      <c r="F26" s="92">
        <f>SUMIF('Ellul A. (Ghawdex)'!$D$23:$D$39,B26,'Ellul A. (Ghawdex)'!$K$23:$K$39)</f>
        <v>0</v>
      </c>
      <c r="G26" s="92">
        <f>SUMIF('Grima E. (Ghawdex)'!$D$23:$D$39,B26,'Grima E. (Ghawdex)'!$K$23:$K$39)</f>
        <v>0</v>
      </c>
      <c r="H26" s="92">
        <f>SUMIF('Apap Bologna J. (Ghawdex)'!$D$23:$D$39,B26,'Apap Bologna J. (Ghawdex)'!$K$23:$K$39)</f>
        <v>0</v>
      </c>
      <c r="I26" s="92">
        <f>SUMIF('Mallia M. (Ghawdex)'!$D$23:$D$39,B26,'Mallia M. (Ghawdex)'!$K$23:$K$39)</f>
        <v>0</v>
      </c>
      <c r="J26" s="92">
        <f>SUMIF('Scerri Herrera C (Ghawdex)'!$D$23:$D$39,B26,'Scerri Herrera C (Ghawdex)'!$K$23:$K$39)</f>
        <v>0</v>
      </c>
      <c r="K26" s="92"/>
      <c r="L26" s="92"/>
      <c r="M26" s="92"/>
      <c r="N26" s="92"/>
      <c r="O26" s="92"/>
      <c r="P26" s="92"/>
      <c r="Q26" s="92"/>
      <c r="R26" s="92"/>
      <c r="S26" s="93">
        <f t="shared" si="0"/>
        <v>0</v>
      </c>
      <c r="T26" s="109">
        <f t="shared" si="1"/>
        <v>0</v>
      </c>
      <c r="U26" s="110">
        <f>SUM(S26)</f>
        <v>0</v>
      </c>
      <c r="V26" s="111">
        <f>U26/$S$27</f>
        <v>0</v>
      </c>
    </row>
    <row r="27" spans="2:22" ht="13.5" customHeight="1" thickBot="1">
      <c r="B27" s="112" t="s">
        <v>35</v>
      </c>
      <c r="C27" s="113">
        <f aca="true" t="shared" si="2" ref="C27:S27">SUM(C10:C26)</f>
        <v>0</v>
      </c>
      <c r="D27" s="113">
        <f t="shared" si="2"/>
        <v>8</v>
      </c>
      <c r="E27" s="113">
        <f t="shared" si="2"/>
        <v>0</v>
      </c>
      <c r="F27" s="113">
        <f t="shared" si="2"/>
        <v>21</v>
      </c>
      <c r="G27" s="113">
        <f t="shared" si="2"/>
        <v>3</v>
      </c>
      <c r="H27" s="113">
        <f t="shared" si="2"/>
        <v>0</v>
      </c>
      <c r="I27" s="113">
        <f t="shared" si="2"/>
        <v>0</v>
      </c>
      <c r="J27" s="113">
        <f t="shared" si="2"/>
        <v>0</v>
      </c>
      <c r="K27" s="113">
        <f t="shared" si="2"/>
        <v>0</v>
      </c>
      <c r="L27" s="113">
        <f t="shared" si="2"/>
        <v>0</v>
      </c>
      <c r="M27" s="113">
        <f t="shared" si="2"/>
        <v>0</v>
      </c>
      <c r="N27" s="113">
        <f t="shared" si="2"/>
        <v>0</v>
      </c>
      <c r="O27" s="113">
        <f t="shared" si="2"/>
        <v>0</v>
      </c>
      <c r="P27" s="113">
        <f t="shared" si="2"/>
        <v>0</v>
      </c>
      <c r="Q27" s="113">
        <f t="shared" si="2"/>
        <v>0</v>
      </c>
      <c r="R27" s="113">
        <f t="shared" si="2"/>
        <v>0</v>
      </c>
      <c r="S27" s="114">
        <f t="shared" si="2"/>
        <v>32</v>
      </c>
      <c r="T27" s="10"/>
      <c r="U27" s="9"/>
      <c r="V27" s="11"/>
    </row>
    <row r="28" spans="3:22" ht="13.5" customHeight="1">
      <c r="C28" s="115">
        <f>C27/S27</f>
        <v>0</v>
      </c>
      <c r="D28" s="116">
        <f>D27/S27</f>
        <v>0.25</v>
      </c>
      <c r="E28" s="116">
        <f>E27/S27</f>
        <v>0</v>
      </c>
      <c r="F28" s="116">
        <f>F27/S27</f>
        <v>0.65625</v>
      </c>
      <c r="G28" s="116">
        <f>G27/S27</f>
        <v>0.09375</v>
      </c>
      <c r="H28" s="116">
        <f>H27/S27</f>
        <v>0</v>
      </c>
      <c r="I28" s="116">
        <f>I27/S27</f>
        <v>0</v>
      </c>
      <c r="J28" s="116">
        <f>J27/S27</f>
        <v>0</v>
      </c>
      <c r="K28" s="116">
        <f>K27/S27</f>
        <v>0</v>
      </c>
      <c r="L28" s="116">
        <f>L27/S27</f>
        <v>0</v>
      </c>
      <c r="M28" s="116">
        <f>M27/S27</f>
        <v>0</v>
      </c>
      <c r="N28" s="116">
        <f>N27/S27</f>
        <v>0</v>
      </c>
      <c r="O28" s="116">
        <f>O27/S27</f>
        <v>0</v>
      </c>
      <c r="P28" s="116">
        <f>P27/S27</f>
        <v>0</v>
      </c>
      <c r="Q28" s="116">
        <f>Q27/S27</f>
        <v>0</v>
      </c>
      <c r="R28" s="117">
        <f>R27/S27</f>
        <v>0</v>
      </c>
      <c r="S28" s="10"/>
      <c r="T28" s="8"/>
      <c r="U28" s="8"/>
      <c r="V28" s="8"/>
    </row>
    <row r="29" spans="11:18" ht="12.75">
      <c r="K29" t="e">
        <f aca="true" t="shared" si="3" ref="K29:R29">K28/$S$28</f>
        <v>#DIV/0!</v>
      </c>
      <c r="L29" t="e">
        <f t="shared" si="3"/>
        <v>#DIV/0!</v>
      </c>
      <c r="M29" t="e">
        <f t="shared" si="3"/>
        <v>#DIV/0!</v>
      </c>
      <c r="N29" t="e">
        <f t="shared" si="3"/>
        <v>#DIV/0!</v>
      </c>
      <c r="O29" t="e">
        <f t="shared" si="3"/>
        <v>#DIV/0!</v>
      </c>
      <c r="P29" t="e">
        <f t="shared" si="3"/>
        <v>#DIV/0!</v>
      </c>
      <c r="Q29" t="e">
        <f t="shared" si="3"/>
        <v>#DIV/0!</v>
      </c>
      <c r="R29" t="e">
        <f t="shared" si="3"/>
        <v>#DIV/0!</v>
      </c>
    </row>
  </sheetData>
  <sheetProtection/>
  <mergeCells count="4">
    <mergeCell ref="A3:V3"/>
    <mergeCell ref="A4:V4"/>
    <mergeCell ref="A5:W5"/>
    <mergeCell ref="A6:V6"/>
  </mergeCells>
  <printOptions/>
  <pageMargins left="0.75" right="0.37" top="0.32" bottom="0.38" header="0.33" footer="0.37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1">
      <selection activeCell="R26" sqref="R26"/>
    </sheetView>
  </sheetViews>
  <sheetFormatPr defaultColWidth="9.140625" defaultRowHeight="12.75"/>
  <cols>
    <col min="1" max="1" width="0.71875" style="0" customWidth="1"/>
    <col min="2" max="2" width="19.140625" style="0" customWidth="1"/>
    <col min="3" max="8" width="4.8515625" style="0" customWidth="1"/>
    <col min="9" max="9" width="3.7109375" style="0" bestFit="1" customWidth="1"/>
    <col min="10" max="18" width="4.8515625" style="0" customWidth="1"/>
    <col min="19" max="19" width="5.28125" style="0" bestFit="1" customWidth="1"/>
    <col min="20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118" customFormat="1" ht="19.5" customHeight="1">
      <c r="A3" s="127" t="s">
        <v>102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</row>
    <row r="4" spans="1:22" s="118" customFormat="1" ht="12.75" customHeight="1">
      <c r="A4" s="129" t="s">
        <v>103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</row>
    <row r="5" spans="1:22" s="119" customFormat="1" ht="15" customHeight="1">
      <c r="A5" s="130" t="s">
        <v>106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</row>
    <row r="6" spans="1:22" s="118" customFormat="1" ht="15" customHeight="1">
      <c r="A6" s="131" t="str">
        <f>CONCATENATE(Kriminal!G6," ",Kriminal!H6)</f>
        <v>Statistika Ghal DICEMBRU, 2008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  <c r="P7" s="1"/>
      <c r="Q7" s="1"/>
      <c r="R7" s="1"/>
      <c r="S7" s="1"/>
      <c r="T7" s="1"/>
      <c r="U7" s="1"/>
      <c r="V7" s="7" t="s">
        <v>0</v>
      </c>
    </row>
    <row r="8" ht="12.75" customHeight="1"/>
    <row r="9" spans="3:22" ht="96" customHeight="1">
      <c r="C9" s="85" t="s">
        <v>26</v>
      </c>
      <c r="D9" s="86" t="s">
        <v>27</v>
      </c>
      <c r="E9" s="86" t="s">
        <v>133</v>
      </c>
      <c r="F9" s="86" t="s">
        <v>143</v>
      </c>
      <c r="G9" s="86" t="s">
        <v>28</v>
      </c>
      <c r="H9" s="86" t="s">
        <v>29</v>
      </c>
      <c r="I9" s="86" t="s">
        <v>138</v>
      </c>
      <c r="J9" s="86" t="s">
        <v>25</v>
      </c>
      <c r="K9" s="86" t="s">
        <v>30</v>
      </c>
      <c r="L9" s="86" t="s">
        <v>31</v>
      </c>
      <c r="M9" s="86" t="s">
        <v>32</v>
      </c>
      <c r="N9" s="86" t="s">
        <v>144</v>
      </c>
      <c r="O9" s="86" t="s">
        <v>33</v>
      </c>
      <c r="P9" s="86" t="s">
        <v>145</v>
      </c>
      <c r="Q9" s="86" t="s">
        <v>34</v>
      </c>
      <c r="R9" s="86" t="s">
        <v>126</v>
      </c>
      <c r="S9" s="87" t="s">
        <v>35</v>
      </c>
      <c r="T9" s="88" t="s">
        <v>36</v>
      </c>
      <c r="U9" s="89" t="s">
        <v>37</v>
      </c>
      <c r="V9" s="90" t="s">
        <v>38</v>
      </c>
    </row>
    <row r="10" spans="2:22" ht="15.75" customHeight="1">
      <c r="B10" s="91" t="s">
        <v>49</v>
      </c>
      <c r="C10" s="92">
        <f>SUMIF('Apap Bologna J.'!$D$23:$D$39,B10,'Apap Bologna J.'!$Q$23:$Q$39)</f>
        <v>52</v>
      </c>
      <c r="D10" s="92">
        <f>SUMIF('Cassar J.'!$D$23:$D$39,B10,'Cassar J.'!$Q$23:$Q$39)</f>
        <v>0</v>
      </c>
      <c r="E10" s="92">
        <f>SUMIF('Quintano L.'!$D$23:$D$39,B10,'Quintano L.'!$Q$23:$Q$39)</f>
        <v>1212</v>
      </c>
      <c r="F10" s="92">
        <f>SUMIF('Demicoli S.'!$D$23:$D$39,B10,'Demicoli S.'!$Q$23:$Q$39)</f>
        <v>0</v>
      </c>
      <c r="G10" s="92">
        <f>SUMIF('Grixti G.'!$D$23:$D$39,B10,'Grixti G.'!$Q$23:$Q$39)</f>
        <v>2</v>
      </c>
      <c r="H10" s="92">
        <f>SUMIF('Hayman M.'!$D$23:$D$39,B10,'Hayman M.'!$Q$23:$Q$39)</f>
        <v>139</v>
      </c>
      <c r="I10" s="92">
        <f>SUMIF('Demicoli A.'!$D$23:$D$39,B10,'Demicoli A.'!$Q$23:$Q$39)</f>
        <v>0</v>
      </c>
      <c r="J10" s="92">
        <f>SUMIF('Mallia M.'!$D$23:$D$39,B10,'Mallia M.'!$Q$23:$Q$39)</f>
        <v>35</v>
      </c>
      <c r="K10" s="92">
        <f>SUMIF('Meli S.'!$D$23:$D$39,B10,'Meli S.'!$Q$23:$Q$39)</f>
        <v>7</v>
      </c>
      <c r="L10" s="92">
        <f>SUMIF('Micallef Trigona A.'!$D$23:$D$39,B10,'Micallef Trigona A.'!$Q$23:$Q$39)</f>
        <v>0</v>
      </c>
      <c r="M10" s="92">
        <f>SUMIF('Mizzi A.'!$D$23:$D$39,B10,'Mizzi A.'!$Q$23:$Q$39)</f>
        <v>0</v>
      </c>
      <c r="N10" s="92">
        <f>SUMIF('Clarke D.'!$D$23:$D$39,B10,'Clarke D.'!$Q$23:$Q$39)</f>
        <v>23</v>
      </c>
      <c r="O10" s="92">
        <f>SUMIF('Padovani Grima J.'!$D$23:$D$39,B10,'Padovani Grima J.'!$Q$23:$Q$39)</f>
        <v>0</v>
      </c>
      <c r="P10" s="92">
        <f>SUMIF('Grima E.'!$D$25:$D$41,B10,'Grima E.'!$Q$25:$Q$41)</f>
        <v>16</v>
      </c>
      <c r="Q10" s="92">
        <f>SUMIF('Scerri Herrera C.'!$D$23:$D$39,B10,'Scerri Herrera C.'!$Q$23:$Q$39)</f>
        <v>0</v>
      </c>
      <c r="R10" s="92">
        <f>SUMIF('Vella Antonio Giovanni'!$D$23:$D$39,B10,'Vella Antonio Giovanni'!$Q$23:$Q$39)</f>
        <v>0</v>
      </c>
      <c r="S10" s="123">
        <f>SUM(C10:R10)</f>
        <v>1486</v>
      </c>
      <c r="T10" s="94">
        <f aca="true" t="shared" si="0" ref="T10:T26">S10/$S$27</f>
        <v>0.1320888888888889</v>
      </c>
      <c r="U10" s="95"/>
      <c r="V10" s="96"/>
    </row>
    <row r="11" spans="2:22" ht="15.75" customHeight="1">
      <c r="B11" s="97" t="s">
        <v>50</v>
      </c>
      <c r="C11" s="98">
        <f>SUMIF('Apap Bologna J.'!$D$23:$D$39,B11,'Apap Bologna J.'!$Q$23:$Q$39)</f>
        <v>0</v>
      </c>
      <c r="D11" s="98">
        <f>SUMIF('Cassar J.'!$D$23:$D$39,B11,'Cassar J.'!$Q$23:$Q$39)</f>
        <v>0</v>
      </c>
      <c r="E11" s="98">
        <f>SUMIF('Quintano L.'!$D$23:$D$39,B11,'Quintano L.'!$Q$23:$Q$39)</f>
        <v>111</v>
      </c>
      <c r="F11" s="98">
        <f>SUMIF('Demicoli S.'!$D$23:$D$39,B11,'Demicoli S.'!$Q$23:$Q$39)</f>
        <v>236</v>
      </c>
      <c r="G11" s="98">
        <f>SUMIF('Grixti G.'!$D$23:$D$39,B11,'Grixti G.'!$Q$23:$Q$39)</f>
        <v>102</v>
      </c>
      <c r="H11" s="98">
        <f>SUMIF('Hayman M.'!$D$23:$D$39,B11,'Hayman M.'!$Q$23:$Q$39)</f>
        <v>474</v>
      </c>
      <c r="I11" s="98">
        <f>SUMIF('Demicoli A.'!$D$23:$D$39,B11,'Demicoli A.'!$Q$23:$Q$39)</f>
        <v>324</v>
      </c>
      <c r="J11" s="98">
        <f>SUMIF('Mallia M.'!$D$23:$D$39,B11,'Mallia M.'!$Q$23:$Q$39)</f>
        <v>38</v>
      </c>
      <c r="K11" s="98">
        <f>SUMIF('Meli S.'!$D$23:$D$39,B11,'Meli S.'!$Q$23:$Q$39)</f>
        <v>1</v>
      </c>
      <c r="L11" s="98">
        <f>SUMIF('Micallef Trigona A.'!$D$23:$D$39,B11,'Micallef Trigona A.'!$Q$23:$Q$39)</f>
        <v>403</v>
      </c>
      <c r="M11" s="98">
        <f>SUMIF('Mizzi A.'!$D$23:$D$39,B11,'Mizzi A.'!$Q$23:$Q$39)</f>
        <v>199</v>
      </c>
      <c r="N11" s="98">
        <f>SUMIF('Clarke D.'!$D$23:$D$39,B11,'Clarke D.'!$Q$23:$Q$39)</f>
        <v>71</v>
      </c>
      <c r="O11" s="98">
        <f>SUMIF('Padovani Grima J.'!$D$23:$D$39,B11,'Padovani Grima J.'!$Q$23:$Q$39)</f>
        <v>369</v>
      </c>
      <c r="P11" s="98">
        <f>SUMIF('Grima E.'!$D$25:$D$41,B11,'Grima E.'!$Q$25:$Q$41)</f>
        <v>140</v>
      </c>
      <c r="Q11" s="98">
        <f>SUMIF('Scerri Herrera C.'!$D$23:$D$39,B11,'Scerri Herrera C.'!$Q$23:$Q$39)</f>
        <v>18</v>
      </c>
      <c r="R11" s="98">
        <f>SUMIF('Vella Antonio Giovanni'!$D$23:$D$39,B11,'Vella Antonio Giovanni'!$Q$23:$Q$39)</f>
        <v>71</v>
      </c>
      <c r="S11" s="124">
        <f aca="true" t="shared" si="1" ref="S11:S27">SUM(C11:R11)</f>
        <v>2557</v>
      </c>
      <c r="T11" s="100">
        <f t="shared" si="0"/>
        <v>0.2272888888888889</v>
      </c>
      <c r="U11" s="101"/>
      <c r="V11" s="102"/>
    </row>
    <row r="12" spans="2:22" ht="15.75" customHeight="1">
      <c r="B12" s="103" t="s">
        <v>22</v>
      </c>
      <c r="C12" s="104">
        <f>SUMIF('Apap Bologna J.'!$D$23:$D$39,B12,'Apap Bologna J.'!$Q$23:$Q$39)</f>
        <v>383</v>
      </c>
      <c r="D12" s="104">
        <f>SUMIF('Cassar J.'!$D$23:$D$39,B12,'Cassar J.'!$Q$23:$Q$39)</f>
        <v>0</v>
      </c>
      <c r="E12" s="104">
        <f>SUMIF('Quintano L.'!$D$23:$D$39,B12,'Quintano L.'!$Q$23:$Q$39)</f>
        <v>40</v>
      </c>
      <c r="F12" s="104">
        <f>SUMIF('Demicoli S.'!$D$23:$D$39,B12,'Demicoli S.'!$Q$23:$Q$39)</f>
        <v>0</v>
      </c>
      <c r="G12" s="104">
        <f>SUMIF('Grixti G.'!$D$23:$D$39,B12,'Grixti G.'!$Q$23:$Q$39)</f>
        <v>99</v>
      </c>
      <c r="H12" s="104">
        <f>SUMIF('Hayman M.'!$D$23:$D$39,B12,'Hayman M.'!$Q$23:$Q$39)</f>
        <v>201</v>
      </c>
      <c r="I12" s="104">
        <f>SUMIF('Demicoli A.'!$D$23:$D$39,B12,'Demicoli A.'!$Q$23:$Q$39)</f>
        <v>64</v>
      </c>
      <c r="J12" s="104">
        <f>SUMIF('Mallia M.'!$D$23:$D$39,B12,'Mallia M.'!$Q$23:$Q$39)</f>
        <v>70</v>
      </c>
      <c r="K12" s="104">
        <f>SUMIF('Meli S.'!$D$23:$D$39,B12,'Meli S.'!$Q$23:$Q$39)</f>
        <v>60</v>
      </c>
      <c r="L12" s="104">
        <f>SUMIF('Micallef Trigona A.'!$D$23:$D$39,B12,'Micallef Trigona A.'!$Q$23:$Q$39)</f>
        <v>139</v>
      </c>
      <c r="M12" s="104">
        <f>SUMIF('Mizzi A.'!$D$23:$D$39,B12,'Mizzi A.'!$Q$23:$Q$39)</f>
        <v>34</v>
      </c>
      <c r="N12" s="104">
        <f>SUMIF('Clarke D.'!$D$23:$D$39,B12,'Clarke D.'!$Q$23:$Q$39)</f>
        <v>34</v>
      </c>
      <c r="O12" s="104">
        <f>SUMIF('Padovani Grima J.'!$D$23:$D$39,B12,'Padovani Grima J.'!$Q$23:$Q$39)</f>
        <v>57</v>
      </c>
      <c r="P12" s="104">
        <f>SUMIF('Grima E.'!$D$25:$D$41,B12,'Grima E.'!$Q$25:$Q$41)</f>
        <v>59</v>
      </c>
      <c r="Q12" s="104">
        <f>SUMIF('Scerri Herrera C.'!$D$23:$D$39,B12,'Scerri Herrera C.'!$Q$23:$Q$39)</f>
        <v>32</v>
      </c>
      <c r="R12" s="104">
        <f>SUMIF('Vella Antonio Giovanni'!$D$23:$D$39,B12,'Vella Antonio Giovanni'!$Q$23:$Q$39)</f>
        <v>75</v>
      </c>
      <c r="S12" s="125">
        <f t="shared" si="1"/>
        <v>1347</v>
      </c>
      <c r="T12" s="106">
        <f t="shared" si="0"/>
        <v>0.11973333333333333</v>
      </c>
      <c r="U12" s="107">
        <f>SUM(S10:S12)</f>
        <v>5390</v>
      </c>
      <c r="V12" s="108">
        <f>U12/$S$27</f>
        <v>0.4791111111111111</v>
      </c>
    </row>
    <row r="13" spans="2:22" ht="15.75" customHeight="1">
      <c r="B13" s="91" t="s">
        <v>8</v>
      </c>
      <c r="C13" s="92">
        <f>SUMIF('Apap Bologna J.'!$D$23:$D$39,B13,'Apap Bologna J.'!$Q$23:$Q$39)</f>
        <v>0</v>
      </c>
      <c r="D13" s="92">
        <f>SUMIF('Cassar J.'!$D$23:$D$39,B13,'Cassar J.'!$Q$23:$Q$39)</f>
        <v>0</v>
      </c>
      <c r="E13" s="92">
        <f>SUMIF('Quintano L.'!$D$23:$D$39,B13,'Quintano L.'!$Q$23:$Q$39)</f>
        <v>0</v>
      </c>
      <c r="F13" s="92">
        <f>SUMIF('Demicoli S.'!$D$23:$D$39,B13,'Demicoli S.'!$Q$23:$Q$39)</f>
        <v>0</v>
      </c>
      <c r="G13" s="92">
        <f>SUMIF('Grixti G.'!$D$23:$D$39,B13,'Grixti G.'!$Q$23:$Q$39)</f>
        <v>0</v>
      </c>
      <c r="H13" s="92">
        <f>SUMIF('Hayman M.'!$D$23:$D$39,B13,'Hayman M.'!$Q$23:$Q$39)</f>
        <v>0</v>
      </c>
      <c r="I13" s="92">
        <f>SUMIF('Demicoli A.'!$D$23:$D$39,B13,'Demicoli A.'!$Q$23:$Q$39)</f>
        <v>0</v>
      </c>
      <c r="J13" s="92">
        <f>SUMIF('Mallia M.'!$D$23:$D$39,B13,'Mallia M.'!$Q$23:$Q$39)</f>
        <v>55</v>
      </c>
      <c r="K13" s="92">
        <f>SUMIF('Meli S.'!$D$23:$D$39,B13,'Meli S.'!$Q$23:$Q$39)</f>
        <v>0</v>
      </c>
      <c r="L13" s="92">
        <f>SUMIF('Micallef Trigona A.'!$D$23:$D$39,B13,'Micallef Trigona A.'!$Q$23:$Q$39)</f>
        <v>80</v>
      </c>
      <c r="M13" s="92">
        <f>SUMIF('Mizzi A.'!$D$23:$D$39,B13,'Mizzi A.'!$Q$23:$Q$39)</f>
        <v>0</v>
      </c>
      <c r="N13" s="92">
        <f>SUMIF('Clarke D.'!$D$23:$D$39,B13,'Clarke D.'!$Q$23:$Q$39)</f>
        <v>0</v>
      </c>
      <c r="O13" s="92">
        <f>SUMIF('Padovani Grima J.'!$D$23:$D$39,B13,'Padovani Grima J.'!$Q$23:$Q$39)</f>
        <v>0</v>
      </c>
      <c r="P13" s="92">
        <f>SUMIF('Grima E.'!$D$25:$D$41,B13,'Grima E.'!$Q$25:$Q$41)</f>
        <v>0</v>
      </c>
      <c r="Q13" s="92">
        <f>SUMIF('Scerri Herrera C.'!$D$23:$D$39,B13,'Scerri Herrera C.'!$Q$23:$Q$39)</f>
        <v>0</v>
      </c>
      <c r="R13" s="92">
        <f>SUMIF('Vella Antonio Giovanni'!$D$23:$D$39,B13,'Vella Antonio Giovanni'!$Q$23:$Q$39)</f>
        <v>0</v>
      </c>
      <c r="S13" s="123">
        <f t="shared" si="1"/>
        <v>135</v>
      </c>
      <c r="T13" s="94">
        <f t="shared" si="0"/>
        <v>0.012</v>
      </c>
      <c r="U13" s="95"/>
      <c r="V13" s="96"/>
    </row>
    <row r="14" spans="2:22" ht="15.75" customHeight="1">
      <c r="B14" s="97" t="s">
        <v>151</v>
      </c>
      <c r="C14" s="98">
        <f>SUMIF('Apap Bologna J.'!$D$23:$D$39,B14,'Apap Bologna J.'!$Q$23:$Q$39)</f>
        <v>0</v>
      </c>
      <c r="D14" s="98">
        <f>SUMIF('Cassar J.'!$D$23:$D$39,B14,'Cassar J.'!$Q$23:$Q$39)</f>
        <v>0</v>
      </c>
      <c r="E14" s="98">
        <f>SUMIF('Quintano L.'!$D$23:$D$39,B14,'Quintano L.'!$Q$23:$Q$39)</f>
        <v>0</v>
      </c>
      <c r="F14" s="98">
        <f>SUMIF('Demicoli S.'!$D$23:$D$39,B14,'Demicoli S.'!$Q$23:$Q$39)</f>
        <v>0</v>
      </c>
      <c r="G14" s="98">
        <f>SUMIF('Grixti G.'!$D$23:$D$39,B14,'Grixti G.'!$Q$23:$Q$39)</f>
        <v>0</v>
      </c>
      <c r="H14" s="98">
        <f>SUMIF('Hayman M.'!$D$23:$D$39,B14,'Hayman M.'!$Q$23:$Q$39)</f>
        <v>0</v>
      </c>
      <c r="I14" s="98">
        <f>SUMIF('Demicoli A.'!$D$23:$D$39,B14,'Demicoli A.'!$Q$23:$Q$39)</f>
        <v>0</v>
      </c>
      <c r="J14" s="98">
        <f>SUMIF('Mallia M.'!$D$23:$D$39,B14,'Mallia M.'!$Q$23:$Q$39)</f>
        <v>0</v>
      </c>
      <c r="K14" s="98">
        <f>SUMIF('Meli S.'!$D$23:$D$39,B14,'Meli S.'!$Q$23:$Q$39)</f>
        <v>0</v>
      </c>
      <c r="L14" s="98">
        <f>SUMIF('Micallef Trigona A.'!$D$23:$D$39,B14,'Micallef Trigona A.'!$Q$23:$Q$39)</f>
        <v>0</v>
      </c>
      <c r="M14" s="98">
        <f>SUMIF('Mizzi A.'!$D$23:$D$39,B14,'Mizzi A.'!$Q$23:$Q$39)</f>
        <v>0</v>
      </c>
      <c r="N14" s="98">
        <f>SUMIF('Clarke D.'!$D$23:$D$39,B14,'Clarke D.'!$Q$23:$Q$39)</f>
        <v>0</v>
      </c>
      <c r="O14" s="98">
        <f>SUMIF('Padovani Grima J.'!$D$23:$D$39,B14,'Padovani Grima J.'!$Q$23:$Q$39)</f>
        <v>0</v>
      </c>
      <c r="P14" s="98">
        <f>SUMIF('Grima E.'!$D$25:$D$41,B14,'Grima E.'!$Q$25:$Q$41)</f>
        <v>0</v>
      </c>
      <c r="Q14" s="98">
        <f>SUMIF('Scerri Herrera C.'!$D$23:$D$39,B14,'Scerri Herrera C.'!$Q$23:$Q$39)</f>
        <v>93</v>
      </c>
      <c r="R14" s="98">
        <f>SUMIF('Vella Antonio Giovanni'!$D$23:$D$39,B14,'Vella Antonio Giovanni'!$Q$23:$Q$39)</f>
        <v>0</v>
      </c>
      <c r="S14" s="124">
        <f t="shared" si="1"/>
        <v>93</v>
      </c>
      <c r="T14" s="100">
        <f t="shared" si="0"/>
        <v>0.008266666666666667</v>
      </c>
      <c r="U14" s="101"/>
      <c r="V14" s="102"/>
    </row>
    <row r="15" spans="2:22" ht="15.75" customHeight="1">
      <c r="B15" s="103" t="s">
        <v>51</v>
      </c>
      <c r="C15" s="104">
        <f>SUMIF('Apap Bologna J.'!$D$23:$D$39,B15,'Apap Bologna J.'!$Q$23:$Q$39)</f>
        <v>0</v>
      </c>
      <c r="D15" s="104">
        <f>SUMIF('Cassar J.'!$D$23:$D$39,B15,'Cassar J.'!$Q$23:$Q$39)</f>
        <v>0</v>
      </c>
      <c r="E15" s="104">
        <f>SUMIF('Quintano L.'!$D$23:$D$39,B15,'Quintano L.'!$Q$23:$Q$39)</f>
        <v>0</v>
      </c>
      <c r="F15" s="104">
        <f>SUMIF('Demicoli S.'!$D$23:$D$39,B15,'Demicoli S.'!$Q$23:$Q$39)</f>
        <v>0</v>
      </c>
      <c r="G15" s="104">
        <f>SUMIF('Grixti G.'!$D$23:$D$39,B15,'Grixti G.'!$Q$23:$Q$39)</f>
        <v>0</v>
      </c>
      <c r="H15" s="104">
        <f>SUMIF('Hayman M.'!$D$23:$D$39,B15,'Hayman M.'!$Q$23:$Q$39)</f>
        <v>0</v>
      </c>
      <c r="I15" s="104">
        <f>SUMIF('Demicoli A.'!$D$23:$D$39,B15,'Demicoli A.'!$Q$23:$Q$39)</f>
        <v>0</v>
      </c>
      <c r="J15" s="104">
        <f>SUMIF('Mallia M.'!$D$23:$D$39,B15,'Mallia M.'!$Q$23:$Q$39)</f>
        <v>0</v>
      </c>
      <c r="K15" s="104">
        <f>SUMIF('Meli S.'!$D$23:$D$39,B15,'Meli S.'!$Q$23:$Q$39)</f>
        <v>0</v>
      </c>
      <c r="L15" s="104">
        <f>SUMIF('Micallef Trigona A.'!$D$23:$D$39,B15,'Micallef Trigona A.'!$Q$23:$Q$39)</f>
        <v>0</v>
      </c>
      <c r="M15" s="104">
        <f>SUMIF('Mizzi A.'!$D$23:$D$39,B15,'Mizzi A.'!$Q$23:$Q$39)</f>
        <v>0</v>
      </c>
      <c r="N15" s="104">
        <f>SUMIF('Clarke D.'!$D$23:$D$39,B15,'Clarke D.'!$Q$23:$Q$39)</f>
        <v>1315</v>
      </c>
      <c r="O15" s="104">
        <f>SUMIF('Padovani Grima J.'!$D$23:$D$39,B15,'Padovani Grima J.'!$Q$23:$Q$39)</f>
        <v>0</v>
      </c>
      <c r="P15" s="104">
        <f>SUMIF('Grima E.'!$D$25:$D$41,B15,'Grima E.'!$Q$25:$Q$41)</f>
        <v>0</v>
      </c>
      <c r="Q15" s="104">
        <f>SUMIF('Scerri Herrera C.'!$D$23:$D$39,B15,'Scerri Herrera C.'!$Q$23:$Q$39)</f>
        <v>0</v>
      </c>
      <c r="R15" s="104">
        <f>SUMIF('Vella Antonio Giovanni'!$D$23:$D$39,B15,'Vella Antonio Giovanni'!$Q$23:$Q$39)</f>
        <v>0</v>
      </c>
      <c r="S15" s="125">
        <f t="shared" si="1"/>
        <v>1315</v>
      </c>
      <c r="T15" s="106">
        <f t="shared" si="0"/>
        <v>0.11688888888888889</v>
      </c>
      <c r="U15" s="107">
        <f>SUM(S13:S15)</f>
        <v>1543</v>
      </c>
      <c r="V15" s="108">
        <f>U15/$S$27</f>
        <v>0.13715555555555556</v>
      </c>
    </row>
    <row r="16" spans="2:22" ht="15.75" customHeight="1">
      <c r="B16" s="91" t="s">
        <v>9</v>
      </c>
      <c r="C16" s="92">
        <f>SUMIF('Apap Bologna J.'!$D$23:$D$39,B16,'Apap Bologna J.'!$Q$23:$Q$39)</f>
        <v>7</v>
      </c>
      <c r="D16" s="92">
        <f>SUMIF('Cassar J.'!$D$23:$D$39,B16,'Cassar J.'!$Q$23:$Q$39)</f>
        <v>0</v>
      </c>
      <c r="E16" s="92">
        <f>SUMIF('Quintano L.'!$D$23:$D$39,B16,'Quintano L.'!$Q$23:$Q$39)</f>
        <v>0</v>
      </c>
      <c r="F16" s="92">
        <f>SUMIF('Demicoli S.'!$D$23:$D$39,B16,'Demicoli S.'!$Q$23:$Q$39)</f>
        <v>0</v>
      </c>
      <c r="G16" s="92">
        <f>SUMIF('Grixti G.'!$D$23:$D$39,B16,'Grixti G.'!$Q$23:$Q$39)</f>
        <v>0</v>
      </c>
      <c r="H16" s="92">
        <f>SUMIF('Hayman M.'!$D$23:$D$39,B16,'Hayman M.'!$Q$23:$Q$39)</f>
        <v>0</v>
      </c>
      <c r="I16" s="92">
        <f>SUMIF('Demicoli A.'!$D$23:$D$39,B16,'Demicoli A.'!$Q$23:$Q$39)</f>
        <v>0</v>
      </c>
      <c r="J16" s="92">
        <f>SUMIF('Mallia M.'!$D$23:$D$39,B16,'Mallia M.'!$Q$23:$Q$39)</f>
        <v>0</v>
      </c>
      <c r="K16" s="92">
        <f>SUMIF('Meli S.'!$D$23:$D$39,B16,'Meli S.'!$Q$23:$Q$39)</f>
        <v>0</v>
      </c>
      <c r="L16" s="92">
        <f>SUMIF('Micallef Trigona A.'!$D$23:$D$39,B16,'Micallef Trigona A.'!$Q$23:$Q$39)</f>
        <v>13</v>
      </c>
      <c r="M16" s="92">
        <f>SUMIF('Mizzi A.'!$D$23:$D$39,B16,'Mizzi A.'!$Q$23:$Q$39)</f>
        <v>0</v>
      </c>
      <c r="N16" s="92">
        <f>SUMIF('Clarke D.'!$D$23:$D$39,B16,'Clarke D.'!$Q$23:$Q$39)</f>
        <v>0</v>
      </c>
      <c r="O16" s="92">
        <f>SUMIF('Padovani Grima J.'!$D$23:$D$39,B16,'Padovani Grima J.'!$Q$23:$Q$39)</f>
        <v>238</v>
      </c>
      <c r="P16" s="92">
        <f>SUMIF('Grima E.'!$D$25:$D$41,B16,'Grima E.'!$Q$25:$Q$41)</f>
        <v>0</v>
      </c>
      <c r="Q16" s="92">
        <f>SUMIF('Scerri Herrera C.'!$D$23:$D$39,B16,'Scerri Herrera C.'!$Q$23:$Q$39)</f>
        <v>0</v>
      </c>
      <c r="R16" s="92">
        <f>SUMIF('Vella Antonio Giovanni'!$D$23:$D$39,B16,'Vella Antonio Giovanni'!$Q$23:$Q$39)</f>
        <v>0</v>
      </c>
      <c r="S16" s="123">
        <f t="shared" si="1"/>
        <v>258</v>
      </c>
      <c r="T16" s="94">
        <f t="shared" si="0"/>
        <v>0.022933333333333333</v>
      </c>
      <c r="U16" s="95"/>
      <c r="V16" s="96"/>
    </row>
    <row r="17" spans="2:22" ht="15.75" customHeight="1">
      <c r="B17" s="97" t="s">
        <v>52</v>
      </c>
      <c r="C17" s="98">
        <f>SUMIF('Apap Bologna J.'!$D$23:$D$39,B17,'Apap Bologna J.'!$Q$23:$Q$39)</f>
        <v>32</v>
      </c>
      <c r="D17" s="98">
        <f>SUMIF('Cassar J.'!$D$23:$D$39,B17,'Cassar J.'!$Q$23:$Q$39)</f>
        <v>0</v>
      </c>
      <c r="E17" s="98">
        <f>SUMIF('Quintano L.'!$D$23:$D$39,B17,'Quintano L.'!$Q$23:$Q$39)</f>
        <v>0</v>
      </c>
      <c r="F17" s="98">
        <f>SUMIF('Demicoli S.'!$D$23:$D$39,B17,'Demicoli S.'!$Q$23:$Q$39)</f>
        <v>13</v>
      </c>
      <c r="G17" s="98">
        <f>SUMIF('Grixti G.'!$D$23:$D$39,B17,'Grixti G.'!$Q$23:$Q$39)</f>
        <v>0</v>
      </c>
      <c r="H17" s="98">
        <f>SUMIF('Hayman M.'!$D$23:$D$39,B17,'Hayman M.'!$Q$23:$Q$39)</f>
        <v>0</v>
      </c>
      <c r="I17" s="98">
        <f>SUMIF('Demicoli A.'!$D$23:$D$39,B17,'Demicoli A.'!$Q$23:$Q$39)</f>
        <v>61</v>
      </c>
      <c r="J17" s="98">
        <f>SUMIF('Mallia M.'!$D$23:$D$39,B17,'Mallia M.'!$Q$23:$Q$39)</f>
        <v>33</v>
      </c>
      <c r="K17" s="98">
        <f>SUMIF('Meli S.'!$D$23:$D$39,B17,'Meli S.'!$Q$23:$Q$39)</f>
        <v>0</v>
      </c>
      <c r="L17" s="98">
        <f>SUMIF('Micallef Trigona A.'!$D$23:$D$39,B17,'Micallef Trigona A.'!$Q$23:$Q$39)</f>
        <v>0</v>
      </c>
      <c r="M17" s="98">
        <f>SUMIF('Mizzi A.'!$D$23:$D$39,B17,'Mizzi A.'!$Q$23:$Q$39)</f>
        <v>0</v>
      </c>
      <c r="N17" s="98">
        <f>SUMIF('Clarke D.'!$D$23:$D$39,B17,'Clarke D.'!$Q$23:$Q$39)</f>
        <v>0</v>
      </c>
      <c r="O17" s="98">
        <f>SUMIF('Padovani Grima J.'!$D$23:$D$39,B17,'Padovani Grima J.'!$Q$23:$Q$39)</f>
        <v>17</v>
      </c>
      <c r="P17" s="98">
        <f>SUMIF('Grima E.'!$D$25:$D$41,B17,'Grima E.'!$Q$25:$Q$41)</f>
        <v>0</v>
      </c>
      <c r="Q17" s="98">
        <f>SUMIF('Scerri Herrera C.'!$D$23:$D$39,B17,'Scerri Herrera C.'!$Q$23:$Q$39)</f>
        <v>0</v>
      </c>
      <c r="R17" s="98">
        <f>SUMIF('Vella Antonio Giovanni'!$D$23:$D$39,B17,'Vella Antonio Giovanni'!$Q$23:$Q$39)</f>
        <v>27</v>
      </c>
      <c r="S17" s="124">
        <f t="shared" si="1"/>
        <v>183</v>
      </c>
      <c r="T17" s="100">
        <f t="shared" si="0"/>
        <v>0.016266666666666665</v>
      </c>
      <c r="U17" s="101"/>
      <c r="V17" s="102"/>
    </row>
    <row r="18" spans="2:22" ht="15.75" customHeight="1">
      <c r="B18" s="97" t="s">
        <v>53</v>
      </c>
      <c r="C18" s="98">
        <f>SUMIF('Apap Bologna J.'!$D$23:$D$39,B18,'Apap Bologna J.'!$Q$23:$Q$39)</f>
        <v>0</v>
      </c>
      <c r="D18" s="98">
        <f>SUMIF('Cassar J.'!$D$23:$D$39,B18,'Cassar J.'!$Q$23:$Q$39)</f>
        <v>0</v>
      </c>
      <c r="E18" s="98">
        <f>SUMIF('Quintano L.'!$D$23:$D$39,B18,'Quintano L.'!$Q$23:$Q$39)</f>
        <v>0</v>
      </c>
      <c r="F18" s="98">
        <f>SUMIF('Demicoli S.'!$D$23:$D$39,B18,'Demicoli S.'!$Q$23:$Q$39)</f>
        <v>0</v>
      </c>
      <c r="G18" s="98">
        <f>SUMIF('Grixti G.'!$D$23:$D$39,B18,'Grixti G.'!$Q$23:$Q$39)</f>
        <v>10</v>
      </c>
      <c r="H18" s="98">
        <f>SUMIF('Hayman M.'!$D$23:$D$39,B18,'Hayman M.'!$Q$23:$Q$39)</f>
        <v>77</v>
      </c>
      <c r="I18" s="98">
        <f>SUMIF('Demicoli A.'!$D$23:$D$39,B18,'Demicoli A.'!$Q$23:$Q$39)</f>
        <v>54</v>
      </c>
      <c r="J18" s="98">
        <f>SUMIF('Mallia M.'!$D$23:$D$39,B18,'Mallia M.'!$Q$23:$Q$39)</f>
        <v>0</v>
      </c>
      <c r="K18" s="98">
        <f>SUMIF('Meli S.'!$D$23:$D$39,B18,'Meli S.'!$Q$23:$Q$39)</f>
        <v>0</v>
      </c>
      <c r="L18" s="98">
        <f>SUMIF('Micallef Trigona A.'!$D$23:$D$39,B18,'Micallef Trigona A.'!$Q$23:$Q$39)</f>
        <v>0</v>
      </c>
      <c r="M18" s="98">
        <f>SUMIF('Mizzi A.'!$D$23:$D$39,B18,'Mizzi A.'!$Q$23:$Q$39)</f>
        <v>0</v>
      </c>
      <c r="N18" s="98">
        <f>SUMIF('Clarke D.'!$D$23:$D$39,B18,'Clarke D.'!$Q$23:$Q$39)</f>
        <v>0</v>
      </c>
      <c r="O18" s="98">
        <f>SUMIF('Padovani Grima J.'!$D$23:$D$39,B18,'Padovani Grima J.'!$Q$23:$Q$39)</f>
        <v>0</v>
      </c>
      <c r="P18" s="98">
        <f>SUMIF('Grima E.'!$D$25:$D$41,B18,'Grima E.'!$Q$25:$Q$41)</f>
        <v>0</v>
      </c>
      <c r="Q18" s="98">
        <f>SUMIF('Scerri Herrera C.'!$D$23:$D$39,B18,'Scerri Herrera C.'!$Q$23:$Q$39)</f>
        <v>0</v>
      </c>
      <c r="R18" s="98">
        <f>SUMIF('Vella Antonio Giovanni'!$D$23:$D$39,B18,'Vella Antonio Giovanni'!$Q$23:$Q$39)</f>
        <v>2</v>
      </c>
      <c r="S18" s="124">
        <f t="shared" si="1"/>
        <v>143</v>
      </c>
      <c r="T18" s="100">
        <f t="shared" si="0"/>
        <v>0.01271111111111111</v>
      </c>
      <c r="U18" s="101"/>
      <c r="V18" s="102"/>
    </row>
    <row r="19" spans="2:22" ht="15.75" customHeight="1">
      <c r="B19" s="97" t="s">
        <v>54</v>
      </c>
      <c r="C19" s="98">
        <f>SUMIF('Apap Bologna J.'!$D$23:$D$39,B19,'Apap Bologna J.'!$Q$23:$Q$39)</f>
        <v>0</v>
      </c>
      <c r="D19" s="98">
        <f>SUMIF('Cassar J.'!$D$23:$D$39,B19,'Cassar J.'!$Q$23:$Q$39)</f>
        <v>0</v>
      </c>
      <c r="E19" s="98">
        <f>SUMIF('Quintano L.'!$D$23:$D$39,B19,'Quintano L.'!$Q$23:$Q$39)</f>
        <v>2</v>
      </c>
      <c r="F19" s="98">
        <f>SUMIF('Demicoli S.'!$D$23:$D$39,B19,'Demicoli S.'!$Q$23:$Q$39)</f>
        <v>0</v>
      </c>
      <c r="G19" s="98">
        <f>SUMIF('Grixti G.'!$D$23:$D$39,B19,'Grixti G.'!$Q$23:$Q$39)</f>
        <v>1</v>
      </c>
      <c r="H19" s="98">
        <f>SUMIF('Hayman M.'!$D$23:$D$39,B19,'Hayman M.'!$Q$23:$Q$39)</f>
        <v>0</v>
      </c>
      <c r="I19" s="98">
        <f>SUMIF('Demicoli A.'!$D$23:$D$39,B19,'Demicoli A.'!$Q$23:$Q$39)</f>
        <v>0</v>
      </c>
      <c r="J19" s="98">
        <f>SUMIF('Mallia M.'!$D$23:$D$39,B19,'Mallia M.'!$Q$23:$Q$39)</f>
        <v>0</v>
      </c>
      <c r="K19" s="98">
        <f>SUMIF('Meli S.'!$D$23:$D$39,B19,'Meli S.'!$Q$23:$Q$39)</f>
        <v>0</v>
      </c>
      <c r="L19" s="98">
        <f>SUMIF('Micallef Trigona A.'!$D$23:$D$39,B19,'Micallef Trigona A.'!$Q$23:$Q$39)</f>
        <v>4</v>
      </c>
      <c r="M19" s="98">
        <f>SUMIF('Mizzi A.'!$D$23:$D$39,B19,'Mizzi A.'!$Q$23:$Q$39)</f>
        <v>0</v>
      </c>
      <c r="N19" s="98">
        <f>SUMIF('Clarke D.'!$D$23:$D$39,B19,'Clarke D.'!$Q$23:$Q$39)</f>
        <v>0</v>
      </c>
      <c r="O19" s="98">
        <f>SUMIF('Padovani Grima J.'!$D$23:$D$39,B19,'Padovani Grima J.'!$Q$23:$Q$39)</f>
        <v>0</v>
      </c>
      <c r="P19" s="98">
        <f>SUMIF('Grima E.'!$D$25:$D$41,B19,'Grima E.'!$Q$25:$Q$41)</f>
        <v>0</v>
      </c>
      <c r="Q19" s="98">
        <f>SUMIF('Scerri Herrera C.'!$D$23:$D$39,B19,'Scerri Herrera C.'!$Q$23:$Q$39)</f>
        <v>0</v>
      </c>
      <c r="R19" s="98">
        <f>SUMIF('Vella Antonio Giovanni'!$D$23:$D$39,B19,'Vella Antonio Giovanni'!$Q$23:$Q$39)</f>
        <v>41</v>
      </c>
      <c r="S19" s="124">
        <f t="shared" si="1"/>
        <v>48</v>
      </c>
      <c r="T19" s="100">
        <f t="shared" si="0"/>
        <v>0.004266666666666667</v>
      </c>
      <c r="U19" s="101"/>
      <c r="V19" s="102"/>
    </row>
    <row r="20" spans="2:22" ht="15.75" customHeight="1">
      <c r="B20" s="103" t="s">
        <v>55</v>
      </c>
      <c r="C20" s="104">
        <f>SUMIF('Apap Bologna J.'!$D$23:$D$39,B20,'Apap Bologna J.'!$Q$23:$Q$39)</f>
        <v>0</v>
      </c>
      <c r="D20" s="104">
        <f>SUMIF('Cassar J.'!$D$23:$D$39,B20,'Cassar J.'!$Q$23:$Q$39)</f>
        <v>0</v>
      </c>
      <c r="E20" s="104">
        <f>SUMIF('Quintano L.'!$D$23:$D$39,B20,'Quintano L.'!$Q$23:$Q$39)</f>
        <v>47</v>
      </c>
      <c r="F20" s="104">
        <f>SUMIF('Demicoli S.'!$D$23:$D$39,B20,'Demicoli S.'!$Q$23:$Q$39)</f>
        <v>0</v>
      </c>
      <c r="G20" s="104">
        <f>SUMIF('Grixti G.'!$D$23:$D$39,B20,'Grixti G.'!$Q$23:$Q$39)</f>
        <v>0</v>
      </c>
      <c r="H20" s="104">
        <f>SUMIF('Hayman M.'!$D$23:$D$39,B20,'Hayman M.'!$Q$23:$Q$39)</f>
        <v>0</v>
      </c>
      <c r="I20" s="104">
        <f>SUMIF('Demicoli A.'!$D$23:$D$39,B20,'Demicoli A.'!$Q$23:$Q$39)</f>
        <v>0</v>
      </c>
      <c r="J20" s="104">
        <f>SUMIF('Mallia M.'!$D$23:$D$39,B20,'Mallia M.'!$Q$23:$Q$39)</f>
        <v>0</v>
      </c>
      <c r="K20" s="104">
        <f>SUMIF('Meli S.'!$D$23:$D$39,B20,'Meli S.'!$Q$23:$Q$39)</f>
        <v>0</v>
      </c>
      <c r="L20" s="104">
        <f>SUMIF('Micallef Trigona A.'!$D$23:$D$39,B20,'Micallef Trigona A.'!$Q$23:$Q$39)</f>
        <v>0</v>
      </c>
      <c r="M20" s="104">
        <f>SUMIF('Mizzi A.'!$D$23:$D$39,B20,'Mizzi A.'!$Q$23:$Q$39)</f>
        <v>0</v>
      </c>
      <c r="N20" s="104">
        <f>SUMIF('Clarke D.'!$D$23:$D$39,B20,'Clarke D.'!$Q$23:$Q$39)</f>
        <v>0</v>
      </c>
      <c r="O20" s="104">
        <f>SUMIF('Padovani Grima J.'!$D$23:$D$39,B20,'Padovani Grima J.'!$Q$23:$Q$39)</f>
        <v>0</v>
      </c>
      <c r="P20" s="104">
        <f>SUMIF('Grima E.'!$D$25:$D$41,B20,'Grima E.'!$Q$25:$Q$41)</f>
        <v>0</v>
      </c>
      <c r="Q20" s="104">
        <f>SUMIF('Scerri Herrera C.'!$D$23:$D$39,B20,'Scerri Herrera C.'!$Q$23:$Q$39)</f>
        <v>0</v>
      </c>
      <c r="R20" s="104">
        <f>SUMIF('Vella Antonio Giovanni'!$D$23:$D$39,B20,'Vella Antonio Giovanni'!$Q$23:$Q$39)</f>
        <v>0</v>
      </c>
      <c r="S20" s="125">
        <f t="shared" si="1"/>
        <v>47</v>
      </c>
      <c r="T20" s="106">
        <f t="shared" si="0"/>
        <v>0.004177777777777778</v>
      </c>
      <c r="U20" s="107">
        <f>SUM(S16:S20)</f>
        <v>679</v>
      </c>
      <c r="V20" s="108">
        <f>U20/$S$27</f>
        <v>0.06035555555555556</v>
      </c>
    </row>
    <row r="21" spans="2:22" ht="15.75" customHeight="1">
      <c r="B21" s="91" t="s">
        <v>56</v>
      </c>
      <c r="C21" s="92">
        <f>SUMIF('Apap Bologna J.'!$D$23:$D$39,B21,'Apap Bologna J.'!$Q$23:$Q$39)</f>
        <v>6</v>
      </c>
      <c r="D21" s="92">
        <f>SUMIF('Cassar J.'!$D$23:$D$39,B21,'Cassar J.'!$Q$23:$Q$39)</f>
        <v>0</v>
      </c>
      <c r="E21" s="92">
        <f>SUMIF('Quintano L.'!$D$23:$D$39,B21,'Quintano L.'!$Q$23:$Q$39)</f>
        <v>0</v>
      </c>
      <c r="F21" s="92">
        <f>SUMIF('Demicoli S.'!$D$23:$D$39,B21,'Demicoli S.'!$Q$23:$Q$39)</f>
        <v>303</v>
      </c>
      <c r="G21" s="92">
        <f>SUMIF('Grixti G.'!$D$23:$D$39,B21,'Grixti G.'!$Q$23:$Q$39)</f>
        <v>150</v>
      </c>
      <c r="H21" s="92">
        <f>SUMIF('Hayman M.'!$D$23:$D$39,B21,'Hayman M.'!$Q$23:$Q$39)</f>
        <v>20</v>
      </c>
      <c r="I21" s="92">
        <f>SUMIF('Demicoli A.'!$D$23:$D$39,B21,'Demicoli A.'!$Q$23:$Q$39)</f>
        <v>0</v>
      </c>
      <c r="J21" s="92">
        <f>SUMIF('Mallia M.'!$D$23:$D$39,B21,'Mallia M.'!$Q$23:$Q$39)</f>
        <v>33</v>
      </c>
      <c r="K21" s="92">
        <f>SUMIF('Meli S.'!$D$23:$D$39,B21,'Meli S.'!$Q$23:$Q$39)</f>
        <v>0</v>
      </c>
      <c r="L21" s="92">
        <f>SUMIF('Micallef Trigona A.'!$D$23:$D$39,B21,'Micallef Trigona A.'!$Q$23:$Q$39)</f>
        <v>0</v>
      </c>
      <c r="M21" s="92">
        <f>SUMIF('Mizzi A.'!$D$23:$D$39,B21,'Mizzi A.'!$Q$23:$Q$39)</f>
        <v>0</v>
      </c>
      <c r="N21" s="92">
        <f>SUMIF('Clarke D.'!$D$23:$D$39,B21,'Clarke D.'!$Q$23:$Q$39)</f>
        <v>0</v>
      </c>
      <c r="O21" s="92">
        <f>SUMIF('Padovani Grima J.'!$D$23:$D$39,B21,'Padovani Grima J.'!$Q$23:$Q$39)</f>
        <v>0</v>
      </c>
      <c r="P21" s="92">
        <f>SUMIF('Grima E.'!$D$25:$D$41,B21,'Grima E.'!$Q$25:$Q$41)</f>
        <v>0</v>
      </c>
      <c r="Q21" s="92">
        <f>SUMIF('Scerri Herrera C.'!$D$23:$D$39,B21,'Scerri Herrera C.'!$Q$23:$Q$39)</f>
        <v>1</v>
      </c>
      <c r="R21" s="92">
        <f>SUMIF('Vella Antonio Giovanni'!$D$23:$D$39,B21,'Vella Antonio Giovanni'!$Q$23:$Q$39)</f>
        <v>11</v>
      </c>
      <c r="S21" s="123">
        <f t="shared" si="1"/>
        <v>524</v>
      </c>
      <c r="T21" s="94">
        <f t="shared" si="0"/>
        <v>0.04657777777777778</v>
      </c>
      <c r="U21" s="95"/>
      <c r="V21" s="96"/>
    </row>
    <row r="22" spans="2:22" ht="15.75" customHeight="1">
      <c r="B22" s="103" t="s">
        <v>57</v>
      </c>
      <c r="C22" s="104">
        <f>SUMIF('Apap Bologna J.'!$D$23:$D$39,B22,'Apap Bologna J.'!$Q$23:$Q$39)</f>
        <v>8</v>
      </c>
      <c r="D22" s="104">
        <f>SUMIF('Cassar J.'!$D$23:$D$39,B22,'Cassar J.'!$Q$23:$Q$39)</f>
        <v>0</v>
      </c>
      <c r="E22" s="104">
        <f>SUMIF('Quintano L.'!$D$23:$D$39,B22,'Quintano L.'!$Q$23:$Q$39)</f>
        <v>0</v>
      </c>
      <c r="F22" s="104">
        <f>SUMIF('Demicoli S.'!$D$23:$D$39,B22,'Demicoli S.'!$Q$23:$Q$39)</f>
        <v>0</v>
      </c>
      <c r="G22" s="104">
        <f>SUMIF('Grixti G.'!$D$23:$D$39,B22,'Grixti G.'!$Q$23:$Q$39)</f>
        <v>52</v>
      </c>
      <c r="H22" s="104">
        <f>SUMIF('Hayman M.'!$D$23:$D$39,B22,'Hayman M.'!$Q$23:$Q$39)</f>
        <v>37</v>
      </c>
      <c r="I22" s="104">
        <f>SUMIF('Demicoli A.'!$D$23:$D$39,B22,'Demicoli A.'!$Q$23:$Q$39)</f>
        <v>0</v>
      </c>
      <c r="J22" s="104">
        <f>SUMIF('Mallia M.'!$D$23:$D$39,B22,'Mallia M.'!$Q$23:$Q$39)</f>
        <v>0</v>
      </c>
      <c r="K22" s="104">
        <f>SUMIF('Meli S.'!$D$23:$D$39,B22,'Meli S.'!$Q$23:$Q$39)</f>
        <v>24</v>
      </c>
      <c r="L22" s="104">
        <f>SUMIF('Micallef Trigona A.'!$D$23:$D$39,B22,'Micallef Trigona A.'!$Q$23:$Q$39)</f>
        <v>0</v>
      </c>
      <c r="M22" s="104">
        <f>SUMIF('Mizzi A.'!$D$23:$D$39,B22,'Mizzi A.'!$Q$23:$Q$39)</f>
        <v>0</v>
      </c>
      <c r="N22" s="104">
        <f>SUMIF('Clarke D.'!$D$23:$D$39,B22,'Clarke D.'!$Q$23:$Q$39)</f>
        <v>37</v>
      </c>
      <c r="O22" s="104">
        <f>SUMIF('Padovani Grima J.'!$D$23:$D$39,B22,'Padovani Grima J.'!$Q$23:$Q$39)</f>
        <v>0</v>
      </c>
      <c r="P22" s="104">
        <f>SUMIF('Grima E.'!$D$25:$D$41,B22,'Grima E.'!$Q$25:$Q$41)</f>
        <v>0</v>
      </c>
      <c r="Q22" s="104">
        <f>SUMIF('Scerri Herrera C.'!$D$23:$D$39,B22,'Scerri Herrera C.'!$Q$23:$Q$39)</f>
        <v>109</v>
      </c>
      <c r="R22" s="104">
        <f>SUMIF('Vella Antonio Giovanni'!$D$23:$D$39,B22,'Vella Antonio Giovanni'!$Q$23:$Q$39)</f>
        <v>0</v>
      </c>
      <c r="S22" s="125">
        <f t="shared" si="1"/>
        <v>267</v>
      </c>
      <c r="T22" s="106">
        <f t="shared" si="0"/>
        <v>0.023733333333333332</v>
      </c>
      <c r="U22" s="107">
        <f>SUM(S21:S22)</f>
        <v>791</v>
      </c>
      <c r="V22" s="108">
        <f>U22/$S$27</f>
        <v>0.07031111111111112</v>
      </c>
    </row>
    <row r="23" spans="2:22" ht="15.75" customHeight="1">
      <c r="B23" s="91" t="s">
        <v>23</v>
      </c>
      <c r="C23" s="92">
        <f>SUMIF('Apap Bologna J.'!$D$23:$D$39,B23,'Apap Bologna J.'!$Q$23:$Q$39)</f>
        <v>662</v>
      </c>
      <c r="D23" s="92">
        <f>SUMIF('Cassar J.'!$D$23:$D$39,B23,'Cassar J.'!$Q$23:$Q$39)</f>
        <v>0</v>
      </c>
      <c r="E23" s="92">
        <f>SUMIF('Quintano L.'!$D$23:$D$39,B23,'Quintano L.'!$Q$23:$Q$39)</f>
        <v>0</v>
      </c>
      <c r="F23" s="92">
        <f>SUMIF('Demicoli S.'!$D$23:$D$39,B23,'Demicoli S.'!$Q$23:$Q$39)</f>
        <v>478</v>
      </c>
      <c r="G23" s="92">
        <f>SUMIF('Grixti G.'!$D$23:$D$39,B23,'Grixti G.'!$Q$23:$Q$39)</f>
        <v>0</v>
      </c>
      <c r="H23" s="92">
        <f>SUMIF('Hayman M.'!$D$23:$D$39,B23,'Hayman M.'!$Q$23:$Q$39)</f>
        <v>259</v>
      </c>
      <c r="I23" s="92">
        <f>SUMIF('Demicoli A.'!$D$23:$D$39,B23,'Demicoli A.'!$Q$23:$Q$39)</f>
        <v>243</v>
      </c>
      <c r="J23" s="92">
        <f>SUMIF('Mallia M.'!$D$23:$D$39,B23,'Mallia M.'!$Q$23:$Q$39)</f>
        <v>0</v>
      </c>
      <c r="K23" s="92">
        <f>SUMIF('Meli S.'!$D$23:$D$39,B23,'Meli S.'!$Q$23:$Q$39)</f>
        <v>89</v>
      </c>
      <c r="L23" s="92">
        <f>SUMIF('Micallef Trigona A.'!$D$23:$D$39,B23,'Micallef Trigona A.'!$Q$23:$Q$39)</f>
        <v>312</v>
      </c>
      <c r="M23" s="92">
        <f>SUMIF('Mizzi A.'!$D$23:$D$39,B23,'Mizzi A.'!$Q$23:$Q$39)</f>
        <v>359</v>
      </c>
      <c r="N23" s="92">
        <f>SUMIF('Clarke D.'!$D$23:$D$39,B23,'Clarke D.'!$Q$23:$Q$39)</f>
        <v>0</v>
      </c>
      <c r="O23" s="92">
        <f>SUMIF('Padovani Grima J.'!$D$23:$D$39,B23,'Padovani Grima J.'!$Q$23:$Q$39)</f>
        <v>55</v>
      </c>
      <c r="P23" s="92">
        <f>SUMIF('Grima E.'!$D$25:$D$41,B23,'Grima E.'!$Q$25:$Q$41)</f>
        <v>0</v>
      </c>
      <c r="Q23" s="92">
        <f>SUMIF('Scerri Herrera C.'!$D$23:$D$39,B23,'Scerri Herrera C.'!$Q$23:$Q$39)</f>
        <v>170</v>
      </c>
      <c r="R23" s="92">
        <f>SUMIF('Vella Antonio Giovanni'!$D$23:$D$39,B23,'Vella Antonio Giovanni'!$Q$23:$Q$39)</f>
        <v>0</v>
      </c>
      <c r="S23" s="123">
        <f t="shared" si="1"/>
        <v>2627</v>
      </c>
      <c r="T23" s="109">
        <f t="shared" si="0"/>
        <v>0.2335111111111111</v>
      </c>
      <c r="U23" s="110">
        <f>SUM(S23)</f>
        <v>2627</v>
      </c>
      <c r="V23" s="111">
        <f>U23/$S$27</f>
        <v>0.2335111111111111</v>
      </c>
    </row>
    <row r="24" spans="2:22" ht="15.75" customHeight="1">
      <c r="B24" s="91" t="s">
        <v>129</v>
      </c>
      <c r="C24" s="92">
        <f>SUMIF('Apap Bologna J.'!$D$23:$D$39,B24,'Apap Bologna J.'!$Q$23:$Q$39)</f>
        <v>0</v>
      </c>
      <c r="D24" s="92">
        <f>SUMIF('Cassar J.'!$D$23:$D$39,B24,'Cassar J.'!$Q$23:$Q$39)</f>
        <v>0</v>
      </c>
      <c r="E24" s="92">
        <f>SUMIF('Quintano L.'!$D$23:$D$39,B24,'Quintano L.'!$Q$23:$Q$39)</f>
        <v>0</v>
      </c>
      <c r="F24" s="92">
        <f>SUMIF('Demicoli S.'!$D$23:$D$39,B24,'Demicoli S.'!$Q$23:$Q$39)</f>
        <v>0</v>
      </c>
      <c r="G24" s="92">
        <f>SUMIF('Grixti G.'!$D$23:$D$39,B24,'Grixti G.'!$Q$23:$Q$39)</f>
        <v>0</v>
      </c>
      <c r="H24" s="92">
        <f>SUMIF('Hayman M.'!$D$23:$D$39,B24,'Hayman M.'!$Q$23:$Q$39)</f>
        <v>0</v>
      </c>
      <c r="I24" s="92">
        <f>SUMIF('Demicoli A.'!$D$23:$D$39,B24,'Demicoli A.'!$Q$23:$Q$39)</f>
        <v>0</v>
      </c>
      <c r="J24" s="92">
        <f>SUMIF('Mallia M.'!$D$23:$D$39,B24,'Mallia M.'!$Q$23:$Q$39)</f>
        <v>0</v>
      </c>
      <c r="K24" s="92">
        <f>SUMIF('Meli S.'!$D$23:$D$39,B24,'Meli S.'!$Q$23:$Q$39)</f>
        <v>0</v>
      </c>
      <c r="L24" s="92">
        <f>SUMIF('Micallef Trigona A.'!$D$23:$D$39,B24,'Micallef Trigona A.'!$Q$23:$Q$39)</f>
        <v>0</v>
      </c>
      <c r="M24" s="92">
        <f>SUMIF('Mizzi A.'!$D$23:$D$39,B24,'Mizzi A.'!$Q$23:$Q$39)</f>
        <v>0</v>
      </c>
      <c r="N24" s="92">
        <f>SUMIF('Clarke D.'!$D$23:$D$39,B24,'Clarke D.'!$Q$23:$Q$39)</f>
        <v>16</v>
      </c>
      <c r="O24" s="92">
        <f>SUMIF('Padovani Grima J.'!$D$23:$D$39,B24,'Padovani Grima J.'!$Q$23:$Q$39)</f>
        <v>0</v>
      </c>
      <c r="P24" s="92">
        <f>SUMIF('Grima E.'!$D$25:$D$41,B24,'Grima E.'!$Q$25:$Q$41)</f>
        <v>0</v>
      </c>
      <c r="Q24" s="92">
        <f>SUMIF('Scerri Herrera C.'!$D$23:$D$39,B24,'Scerri Herrera C.'!$Q$23:$Q$39)</f>
        <v>0</v>
      </c>
      <c r="R24" s="92">
        <f>SUMIF('Vella Antonio Giovanni'!$D$23:$D$39,B24,'Vella Antonio Giovanni'!$Q$23:$Q$39)</f>
        <v>0</v>
      </c>
      <c r="S24" s="123">
        <f t="shared" si="1"/>
        <v>16</v>
      </c>
      <c r="T24" s="109">
        <f t="shared" si="0"/>
        <v>0.0014222222222222223</v>
      </c>
      <c r="U24" s="110">
        <f>SUM(S24)</f>
        <v>16</v>
      </c>
      <c r="V24" s="111">
        <f>U24/$S$27</f>
        <v>0.0014222222222222223</v>
      </c>
    </row>
    <row r="25" spans="2:22" ht="15.75" customHeight="1">
      <c r="B25" s="91" t="s">
        <v>130</v>
      </c>
      <c r="C25" s="92">
        <f>SUMIF('Apap Bologna J.'!$D$23:$D$39,B25,'Apap Bologna J.'!$Q$23:$Q$39)</f>
        <v>0</v>
      </c>
      <c r="D25" s="92">
        <f>SUMIF('Cassar J.'!$D$23:$D$39,B25,'Cassar J.'!$Q$23:$Q$39)</f>
        <v>0</v>
      </c>
      <c r="E25" s="92">
        <f>SUMIF('Quintano L.'!$D$23:$D$39,B25,'Quintano L.'!$Q$23:$Q$39)</f>
        <v>0</v>
      </c>
      <c r="F25" s="92">
        <f>SUMIF('Demicoli S.'!$D$23:$D$39,B25,'Demicoli S.'!$Q$23:$Q$39)</f>
        <v>0</v>
      </c>
      <c r="G25" s="92">
        <f>SUMIF('Grixti G.'!$D$23:$D$39,B25,'Grixti G.'!$Q$23:$Q$39)</f>
        <v>0</v>
      </c>
      <c r="H25" s="92">
        <f>SUMIF('Hayman M.'!$D$23:$D$39,B25,'Hayman M.'!$Q$23:$Q$39)</f>
        <v>0</v>
      </c>
      <c r="I25" s="92">
        <f>SUMIF('Demicoli A.'!$D$23:$D$39,B25,'Demicoli A.'!$Q$23:$Q$39)</f>
        <v>0</v>
      </c>
      <c r="J25" s="92">
        <f>SUMIF('Mallia M.'!$D$23:$D$39,B25,'Mallia M.'!$Q$23:$Q$39)</f>
        <v>0</v>
      </c>
      <c r="K25" s="92">
        <f>SUMIF('Meli S.'!$D$23:$D$39,B25,'Meli S.'!$Q$23:$Q$39)</f>
        <v>0</v>
      </c>
      <c r="L25" s="92">
        <f>SUMIF('Micallef Trigona A.'!$D$23:$D$39,B25,'Micallef Trigona A.'!$Q$23:$Q$39)</f>
        <v>0</v>
      </c>
      <c r="M25" s="92">
        <f>SUMIF('Mizzi A.'!$D$23:$D$39,B25,'Mizzi A.'!$Q$23:$Q$39)</f>
        <v>0</v>
      </c>
      <c r="N25" s="92">
        <f>SUMIF('Clarke D.'!$D$23:$D$39,B25,'Clarke D.'!$Q$23:$Q$39)</f>
        <v>0</v>
      </c>
      <c r="O25" s="92">
        <f>SUMIF('Padovani Grima J.'!$D$23:$D$39,B25,'Padovani Grima J.'!$Q$23:$Q$39)</f>
        <v>0</v>
      </c>
      <c r="P25" s="92">
        <f>SUMIF('Grima E.'!$D$25:$D$41,B25,'Grima E.'!$Q$25:$Q$41)</f>
        <v>0</v>
      </c>
      <c r="Q25" s="92">
        <f>SUMIF('Scerri Herrera C.'!$D$23:$D$39,B25,'Scerri Herrera C.'!$Q$23:$Q$39)</f>
        <v>0</v>
      </c>
      <c r="R25" s="92">
        <f>SUMIF('Vella Antonio Giovanni'!$D$23:$D$39,B25,'Vella Antonio Giovanni'!$Q$23:$Q$39)</f>
        <v>74</v>
      </c>
      <c r="S25" s="123">
        <f t="shared" si="1"/>
        <v>74</v>
      </c>
      <c r="T25" s="109">
        <f t="shared" si="0"/>
        <v>0.006577777777777778</v>
      </c>
      <c r="U25" s="110">
        <f>SUM(S25)</f>
        <v>74</v>
      </c>
      <c r="V25" s="111">
        <f>U25/$S$27</f>
        <v>0.006577777777777778</v>
      </c>
    </row>
    <row r="26" spans="2:22" ht="15.75" customHeight="1" thickBot="1">
      <c r="B26" s="91" t="s">
        <v>131</v>
      </c>
      <c r="C26" s="92">
        <f>SUMIF('Apap Bologna J.'!$D$23:$D$39,B26,'Apap Bologna J.'!$Q$23:$Q$39)</f>
        <v>0</v>
      </c>
      <c r="D26" s="92">
        <f>SUMIF('Cassar J.'!$D$23:$D$39,B26,'Cassar J.'!$Q$23:$Q$39)</f>
        <v>0</v>
      </c>
      <c r="E26" s="92">
        <f>SUMIF('Quintano L.'!$D$23:$D$39,B26,'Quintano L.'!$Q$23:$Q$39)</f>
        <v>0</v>
      </c>
      <c r="F26" s="92">
        <f>SUMIF('Demicoli S.'!$D$23:$D$39,B26,'Demicoli S.'!$Q$23:$Q$39)</f>
        <v>0</v>
      </c>
      <c r="G26" s="92">
        <f>SUMIF('Grixti G.'!$D$23:$D$39,B26,'Grixti G.'!$Q$23:$Q$39)</f>
        <v>0</v>
      </c>
      <c r="H26" s="92">
        <f>SUMIF('Hayman M.'!$D$23:$D$39,B26,'Hayman M.'!$Q$23:$Q$39)</f>
        <v>0</v>
      </c>
      <c r="I26" s="92">
        <f>SUMIF('Demicoli A.'!$D$23:$D$39,B26,'Demicoli A.'!$Q$23:$Q$39)</f>
        <v>0</v>
      </c>
      <c r="J26" s="92">
        <f>SUMIF('Mallia M.'!$D$23:$D$39,B26,'Mallia M.'!$Q$23:$Q$39)</f>
        <v>0</v>
      </c>
      <c r="K26" s="92">
        <f>SUMIF('Meli S.'!$D$23:$D$39,B26,'Meli S.'!$Q$23:$Q$39)</f>
        <v>0</v>
      </c>
      <c r="L26" s="92">
        <f>SUMIF('Micallef Trigona A.'!$D$23:$D$39,B26,'Micallef Trigona A.'!$Q$23:$Q$39)</f>
        <v>0</v>
      </c>
      <c r="M26" s="92">
        <f>SUMIF('Mizzi A.'!$D$23:$D$39,B26,'Mizzi A.'!$Q$23:$Q$39)</f>
        <v>0</v>
      </c>
      <c r="N26" s="92">
        <f>SUMIF('Clarke D.'!$D$23:$D$39,B26,'Clarke D.'!$Q$23:$Q$39)</f>
        <v>0</v>
      </c>
      <c r="O26" s="92">
        <f>SUMIF('Padovani Grima J.'!$D$23:$D$39,B26,'Padovani Grima J.'!$Q$23:$Q$39)</f>
        <v>0</v>
      </c>
      <c r="P26" s="92">
        <f>SUMIF('Grima E.'!$D$25:$D$41,B26,'Grima E.'!$Q$25:$Q$41)</f>
        <v>0</v>
      </c>
      <c r="Q26" s="92">
        <f>SUMIF('Scerri Herrera C.'!$D$23:$D$39,B26,'Scerri Herrera C.'!$Q$23:$Q$39)</f>
        <v>0</v>
      </c>
      <c r="R26" s="92">
        <f>SUMIF('Vella Antonio Giovanni'!$D$23:$D$39,B26,'Vella Antonio Giovanni'!$Q$23:$Q$39)</f>
        <v>130</v>
      </c>
      <c r="S26" s="123">
        <f t="shared" si="1"/>
        <v>130</v>
      </c>
      <c r="T26" s="109">
        <f t="shared" si="0"/>
        <v>0.011555555555555555</v>
      </c>
      <c r="U26" s="110">
        <f>SUM(S26)</f>
        <v>130</v>
      </c>
      <c r="V26" s="111">
        <f>U26/$S$27</f>
        <v>0.011555555555555555</v>
      </c>
    </row>
    <row r="27" spans="2:22" s="2" customFormat="1" ht="13.5" customHeight="1" thickBot="1">
      <c r="B27" s="112" t="s">
        <v>35</v>
      </c>
      <c r="C27" s="113">
        <f aca="true" t="shared" si="2" ref="C27:R27">SUM(C10:C26)</f>
        <v>1150</v>
      </c>
      <c r="D27" s="113">
        <f t="shared" si="2"/>
        <v>0</v>
      </c>
      <c r="E27" s="113">
        <f t="shared" si="2"/>
        <v>1412</v>
      </c>
      <c r="F27" s="113">
        <f t="shared" si="2"/>
        <v>1030</v>
      </c>
      <c r="G27" s="113">
        <f t="shared" si="2"/>
        <v>416</v>
      </c>
      <c r="H27" s="113">
        <f t="shared" si="2"/>
        <v>1207</v>
      </c>
      <c r="I27" s="113">
        <f t="shared" si="2"/>
        <v>746</v>
      </c>
      <c r="J27" s="113">
        <f t="shared" si="2"/>
        <v>264</v>
      </c>
      <c r="K27" s="113">
        <f t="shared" si="2"/>
        <v>181</v>
      </c>
      <c r="L27" s="113">
        <f t="shared" si="2"/>
        <v>951</v>
      </c>
      <c r="M27" s="113">
        <f t="shared" si="2"/>
        <v>592</v>
      </c>
      <c r="N27" s="113">
        <f t="shared" si="2"/>
        <v>1496</v>
      </c>
      <c r="O27" s="113">
        <f t="shared" si="2"/>
        <v>736</v>
      </c>
      <c r="P27" s="113">
        <f t="shared" si="2"/>
        <v>215</v>
      </c>
      <c r="Q27" s="113">
        <f t="shared" si="2"/>
        <v>423</v>
      </c>
      <c r="R27" s="113">
        <f t="shared" si="2"/>
        <v>431</v>
      </c>
      <c r="S27" s="121">
        <f t="shared" si="1"/>
        <v>11250</v>
      </c>
      <c r="T27" s="10"/>
      <c r="U27" s="9"/>
      <c r="V27" s="11"/>
    </row>
    <row r="28" spans="3:22" ht="13.5" customHeight="1">
      <c r="C28" s="115">
        <f>C27/S27</f>
        <v>0.10222222222222223</v>
      </c>
      <c r="D28" s="116">
        <f>D27/S27</f>
        <v>0</v>
      </c>
      <c r="E28" s="116">
        <f>E27/S27</f>
        <v>0.1255111111111111</v>
      </c>
      <c r="F28" s="116">
        <f>F27/S27</f>
        <v>0.09155555555555556</v>
      </c>
      <c r="G28" s="116">
        <f>G27/S27</f>
        <v>0.036977777777777776</v>
      </c>
      <c r="H28" s="116">
        <f>H27/S27</f>
        <v>0.10728888888888889</v>
      </c>
      <c r="I28" s="116">
        <f>I27/S27</f>
        <v>0.06631111111111111</v>
      </c>
      <c r="J28" s="116">
        <f>J27/S27</f>
        <v>0.023466666666666667</v>
      </c>
      <c r="K28" s="116">
        <f>K27/S27</f>
        <v>0.01608888888888889</v>
      </c>
      <c r="L28" s="116">
        <f>L27/S27</f>
        <v>0.08453333333333334</v>
      </c>
      <c r="M28" s="116">
        <f>M27/S27</f>
        <v>0.05262222222222222</v>
      </c>
      <c r="N28" s="116">
        <f>N27/S27</f>
        <v>0.13297777777777778</v>
      </c>
      <c r="O28" s="116">
        <f>O27/S27</f>
        <v>0.06542222222222223</v>
      </c>
      <c r="P28" s="116">
        <f>P27/S27</f>
        <v>0.01911111111111111</v>
      </c>
      <c r="Q28" s="117">
        <f>Q27/S27</f>
        <v>0.0376</v>
      </c>
      <c r="R28" s="117">
        <f>R27/S27</f>
        <v>0.03831111111111111</v>
      </c>
      <c r="S28" s="122"/>
      <c r="T28" s="8"/>
      <c r="U28" s="8"/>
      <c r="V28" s="8"/>
    </row>
  </sheetData>
  <sheetProtection/>
  <mergeCells count="4">
    <mergeCell ref="A3:V3"/>
    <mergeCell ref="A4:V4"/>
    <mergeCell ref="A5:V5"/>
    <mergeCell ref="A6:V6"/>
  </mergeCells>
  <printOptions/>
  <pageMargins left="0.75" right="0.75" top="0.54" bottom="0.66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A1">
      <selection activeCell="J26" sqref="C10:J26"/>
    </sheetView>
  </sheetViews>
  <sheetFormatPr defaultColWidth="9.140625" defaultRowHeight="12.75"/>
  <cols>
    <col min="1" max="1" width="0.85546875" style="0" customWidth="1"/>
    <col min="2" max="2" width="19.140625" style="0" customWidth="1"/>
    <col min="3" max="8" width="10.421875" style="0" customWidth="1"/>
    <col min="9" max="10" width="10.00390625" style="0" customWidth="1"/>
    <col min="11" max="17" width="0.2890625" style="0" hidden="1" customWidth="1"/>
    <col min="18" max="18" width="0.85546875" style="0" customWidth="1"/>
    <col min="19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ht="19.5" customHeight="1">
      <c r="A3" s="127" t="s">
        <v>105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</row>
    <row r="4" spans="1:22" ht="12.75" customHeight="1">
      <c r="A4" s="129" t="s">
        <v>103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</row>
    <row r="5" spans="1:22" s="48" customFormat="1" ht="15" customHeight="1">
      <c r="A5" s="130" t="s">
        <v>106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</row>
    <row r="6" spans="1:22" ht="15" customHeight="1">
      <c r="A6" s="131" t="str">
        <f>CONCATENATE(Kriminal!G6," ",Kriminal!H6)</f>
        <v>Statistika Ghal DICEMBRU, 2008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7"/>
      <c r="Q7" s="1"/>
      <c r="R7" s="1"/>
      <c r="S7" s="1"/>
      <c r="T7" s="1"/>
      <c r="U7" s="1"/>
      <c r="V7" s="7" t="s">
        <v>0</v>
      </c>
    </row>
    <row r="8" ht="12.75" customHeight="1">
      <c r="S8" s="2"/>
    </row>
    <row r="9" spans="3:22" ht="96" customHeight="1">
      <c r="C9" s="85" t="s">
        <v>39</v>
      </c>
      <c r="D9" s="86" t="s">
        <v>28</v>
      </c>
      <c r="E9" s="86" t="s">
        <v>40</v>
      </c>
      <c r="F9" s="86" t="s">
        <v>148</v>
      </c>
      <c r="G9" s="86" t="s">
        <v>145</v>
      </c>
      <c r="H9" s="86" t="s">
        <v>26</v>
      </c>
      <c r="I9" s="86" t="s">
        <v>25</v>
      </c>
      <c r="J9" s="86" t="s">
        <v>128</v>
      </c>
      <c r="K9" s="86"/>
      <c r="L9" s="86"/>
      <c r="M9" s="86"/>
      <c r="N9" s="86"/>
      <c r="O9" s="86"/>
      <c r="P9" s="86"/>
      <c r="Q9" s="86"/>
      <c r="R9" s="86"/>
      <c r="S9" s="87" t="s">
        <v>35</v>
      </c>
      <c r="T9" s="88" t="s">
        <v>36</v>
      </c>
      <c r="U9" s="89" t="s">
        <v>37</v>
      </c>
      <c r="V9" s="90" t="s">
        <v>38</v>
      </c>
    </row>
    <row r="10" spans="1:22" ht="15.75" customHeight="1">
      <c r="A10" s="48"/>
      <c r="B10" s="91" t="s">
        <v>49</v>
      </c>
      <c r="C10" s="92">
        <f>SUMIF('Coppini P. (Ghawdex)'!$D$23:$D$39,B10,'Coppini P. (Ghawdex)'!$Q$23:$Q$39)</f>
        <v>0</v>
      </c>
      <c r="D10" s="92">
        <f>SUMIF('Grixti G. (Ghawdex)'!$D$23:$D$39,B10,'Grixti G. (Ghawdex)'!$Q$23:$Q$39)</f>
        <v>5</v>
      </c>
      <c r="E10" s="92">
        <f>SUMIF('Micallef Trigona A. (Ghawdex)'!$D$23:$D$39,B10,'Micallef Trigona A. (Ghawdex)'!$Q$23:$Q$39)</f>
        <v>0</v>
      </c>
      <c r="F10" s="92">
        <f>SUMIF('Ellul A. (Ghawdex)'!$D$23:$D$39,B10,'Ellul A. (Ghawdex)'!$Q$23:$Q$39)</f>
        <v>0</v>
      </c>
      <c r="G10" s="92">
        <f>SUMIF('Grima E. (Ghawdex)'!$D$23:$D$39,B10,'Grima E. (Ghawdex)'!$Q$23:$Q$39)</f>
        <v>65</v>
      </c>
      <c r="H10" s="92">
        <f>SUMIF('Apap Bologna J. (Ghawdex)'!$D$23:$D$39,B10,'Apap Bologna J. (Ghawdex)'!$Q$23:$Q$39)</f>
        <v>0</v>
      </c>
      <c r="I10" s="92">
        <f>SUMIF('Mallia M. (Ghawdex)'!$D$23:$D$39,B10,'Mallia M. (Ghawdex)'!$Q$23:$Q$39)</f>
        <v>0</v>
      </c>
      <c r="J10" s="92">
        <f>SUMIF('Scerri Herrera C (Ghawdex)'!$D$23:$D$39,B10,'Scerri Herrera C (Ghawdex)'!$Q$23:$Q$39)</f>
        <v>27</v>
      </c>
      <c r="K10" s="92"/>
      <c r="L10" s="92"/>
      <c r="M10" s="92"/>
      <c r="N10" s="92"/>
      <c r="O10" s="92"/>
      <c r="P10" s="92"/>
      <c r="Q10" s="92"/>
      <c r="R10" s="92"/>
      <c r="S10" s="93">
        <f aca="true" t="shared" si="0" ref="S10:S26">SUM(C10:R10)</f>
        <v>97</v>
      </c>
      <c r="T10" s="94">
        <f aca="true" t="shared" si="1" ref="T10:T26">S10/$S$27</f>
        <v>0.06603131381892444</v>
      </c>
      <c r="U10" s="95"/>
      <c r="V10" s="96"/>
    </row>
    <row r="11" spans="2:22" ht="15.75" customHeight="1">
      <c r="B11" s="97" t="s">
        <v>50</v>
      </c>
      <c r="C11" s="98">
        <f>SUMIF('Coppini P. (Ghawdex)'!$D$23:$D$39,B11,'Coppini P. (Ghawdex)'!$Q$23:$Q$39)</f>
        <v>10</v>
      </c>
      <c r="D11" s="98">
        <f>SUMIF('Grixti G. (Ghawdex)'!$D$23:$D$39,B11,'Grixti G. (Ghawdex)'!$Q$23:$Q$39)</f>
        <v>0</v>
      </c>
      <c r="E11" s="98">
        <f>SUMIF('Micallef Trigona A. (Ghawdex)'!$D$23:$D$39,B11,'Micallef Trigona A. (Ghawdex)'!$Q$23:$Q$39)</f>
        <v>3</v>
      </c>
      <c r="F11" s="98">
        <f>SUMIF('Ellul A. (Ghawdex)'!$D$23:$D$39,B11,'Ellul A. (Ghawdex)'!$Q$23:$Q$39)</f>
        <v>0</v>
      </c>
      <c r="G11" s="98">
        <f>SUMIF('Grima E. (Ghawdex)'!$D$23:$D$39,B11,'Grima E. (Ghawdex)'!$Q$23:$Q$39)</f>
        <v>52</v>
      </c>
      <c r="H11" s="98">
        <f>SUMIF('Apap Bologna J. (Ghawdex)'!$D$23:$D$39,B11,'Apap Bologna J. (Ghawdex)'!$Q$23:$Q$39)</f>
        <v>0</v>
      </c>
      <c r="I11" s="98">
        <f>SUMIF('Mallia M. (Ghawdex)'!$D$23:$D$39,B11,'Mallia M. (Ghawdex)'!$Q$23:$Q$39)</f>
        <v>0</v>
      </c>
      <c r="J11" s="98">
        <f>SUMIF('Scerri Herrera C (Ghawdex)'!$D$23:$D$39,B11,'Scerri Herrera C (Ghawdex)'!$Q$23:$Q$39)</f>
        <v>7</v>
      </c>
      <c r="K11" s="98"/>
      <c r="L11" s="98"/>
      <c r="M11" s="98"/>
      <c r="N11" s="98"/>
      <c r="O11" s="98"/>
      <c r="P11" s="98"/>
      <c r="Q11" s="98"/>
      <c r="R11" s="98"/>
      <c r="S11" s="99">
        <f t="shared" si="0"/>
        <v>72</v>
      </c>
      <c r="T11" s="100">
        <f t="shared" si="1"/>
        <v>0.04901293396868618</v>
      </c>
      <c r="U11" s="101"/>
      <c r="V11" s="102"/>
    </row>
    <row r="12" spans="2:22" ht="15.75" customHeight="1">
      <c r="B12" s="103" t="s">
        <v>22</v>
      </c>
      <c r="C12" s="104">
        <f>SUMIF('Coppini P. (Ghawdex)'!$D$23:$D$39,B12,'Coppini P. (Ghawdex)'!$Q$23:$Q$39)</f>
        <v>145</v>
      </c>
      <c r="D12" s="104">
        <f>SUMIF('Grixti G. (Ghawdex)'!$D$23:$D$39,B12,'Grixti G. (Ghawdex)'!$Q$23:$Q$39)</f>
        <v>0</v>
      </c>
      <c r="E12" s="104">
        <f>SUMIF('Micallef Trigona A. (Ghawdex)'!$D$23:$D$39,B12,'Micallef Trigona A. (Ghawdex)'!$Q$23:$Q$39)</f>
        <v>53</v>
      </c>
      <c r="F12" s="104">
        <f>SUMIF('Ellul A. (Ghawdex)'!$D$23:$D$39,B12,'Ellul A. (Ghawdex)'!$Q$23:$Q$39)</f>
        <v>28</v>
      </c>
      <c r="G12" s="104">
        <f>SUMIF('Grima E. (Ghawdex)'!$D$23:$D$39,B12,'Grima E. (Ghawdex)'!$Q$23:$Q$39)</f>
        <v>0</v>
      </c>
      <c r="H12" s="104">
        <f>SUMIF('Apap Bologna J. (Ghawdex)'!$D$23:$D$39,B12,'Apap Bologna J. (Ghawdex)'!$Q$23:$Q$39)</f>
        <v>9</v>
      </c>
      <c r="I12" s="104">
        <f>SUMIF('Mallia M. (Ghawdex)'!$D$23:$D$39,B12,'Mallia M. (Ghawdex)'!$Q$23:$Q$39)</f>
        <v>80</v>
      </c>
      <c r="J12" s="104">
        <f>SUMIF('Scerri Herrera C (Ghawdex)'!$D$23:$D$39,B12,'Scerri Herrera C (Ghawdex)'!$Q$23:$Q$39)</f>
        <v>0</v>
      </c>
      <c r="K12" s="104"/>
      <c r="L12" s="104"/>
      <c r="M12" s="104"/>
      <c r="N12" s="104"/>
      <c r="O12" s="104"/>
      <c r="P12" s="104"/>
      <c r="Q12" s="104"/>
      <c r="R12" s="104"/>
      <c r="S12" s="105">
        <f t="shared" si="0"/>
        <v>315</v>
      </c>
      <c r="T12" s="106">
        <f t="shared" si="1"/>
        <v>0.21443158611300203</v>
      </c>
      <c r="U12" s="107">
        <f>SUM(S10:S12)</f>
        <v>484</v>
      </c>
      <c r="V12" s="108">
        <f>U12/$S$27</f>
        <v>0.32947583390061264</v>
      </c>
    </row>
    <row r="13" spans="2:22" ht="15.75" customHeight="1">
      <c r="B13" s="91" t="s">
        <v>8</v>
      </c>
      <c r="C13" s="92">
        <f>SUMIF('Coppini P. (Ghawdex)'!$D$23:$D$39,B13,'Coppini P. (Ghawdex)'!$Q$23:$Q$39)</f>
        <v>0</v>
      </c>
      <c r="D13" s="92">
        <f>SUMIF('Grixti G. (Ghawdex)'!$D$23:$D$39,B13,'Grixti G. (Ghawdex)'!$Q$23:$Q$39)</f>
        <v>0</v>
      </c>
      <c r="E13" s="92">
        <f>SUMIF('Micallef Trigona A. (Ghawdex)'!$D$23:$D$39,B13,'Micallef Trigona A. (Ghawdex)'!$Q$23:$Q$39)</f>
        <v>0</v>
      </c>
      <c r="F13" s="92">
        <f>SUMIF('Ellul A. (Ghawdex)'!$D$23:$D$39,B13,'Ellul A. (Ghawdex)'!$Q$23:$Q$39)</f>
        <v>0</v>
      </c>
      <c r="G13" s="92">
        <f>SUMIF('Grima E. (Ghawdex)'!$D$23:$D$39,B13,'Grima E. (Ghawdex)'!$Q$23:$Q$39)</f>
        <v>0</v>
      </c>
      <c r="H13" s="92">
        <f>SUMIF('Apap Bologna J. (Ghawdex)'!$D$23:$D$39,B13,'Apap Bologna J. (Ghawdex)'!$Q$23:$Q$39)</f>
        <v>0</v>
      </c>
      <c r="I13" s="92">
        <f>SUMIF('Mallia M. (Ghawdex)'!$D$23:$D$39,B13,'Mallia M. (Ghawdex)'!$Q$23:$Q$39)</f>
        <v>0</v>
      </c>
      <c r="J13" s="92">
        <f>SUMIF('Scerri Herrera C (Ghawdex)'!$D$23:$D$39,B13,'Scerri Herrera C (Ghawdex)'!$Q$23:$Q$39)</f>
        <v>2</v>
      </c>
      <c r="K13" s="92"/>
      <c r="L13" s="92"/>
      <c r="M13" s="92"/>
      <c r="N13" s="92"/>
      <c r="O13" s="92"/>
      <c r="P13" s="92"/>
      <c r="Q13" s="92"/>
      <c r="R13" s="92"/>
      <c r="S13" s="93">
        <f t="shared" si="0"/>
        <v>2</v>
      </c>
      <c r="T13" s="94">
        <f t="shared" si="1"/>
        <v>0.0013614703880190605</v>
      </c>
      <c r="U13" s="95"/>
      <c r="V13" s="96"/>
    </row>
    <row r="14" spans="2:22" ht="15.75" customHeight="1">
      <c r="B14" s="97" t="s">
        <v>151</v>
      </c>
      <c r="C14" s="98">
        <f>SUMIF('Coppini P. (Ghawdex)'!$D$23:$D$39,B14,'Coppini P. (Ghawdex)'!$Q$23:$Q$39)</f>
        <v>0</v>
      </c>
      <c r="D14" s="98">
        <f>SUMIF('Grixti G. (Ghawdex)'!$D$23:$D$39,B14,'Grixti G. (Ghawdex)'!$Q$23:$Q$39)</f>
        <v>0</v>
      </c>
      <c r="E14" s="98">
        <f>SUMIF('Micallef Trigona A. (Ghawdex)'!$D$23:$D$39,B14,'Micallef Trigona A. (Ghawdex)'!$Q$23:$Q$39)</f>
        <v>0</v>
      </c>
      <c r="F14" s="98">
        <f>SUMIF('Ellul A. (Ghawdex)'!$D$23:$D$39,B14,'Ellul A. (Ghawdex)'!$Q$23:$Q$39)</f>
        <v>0</v>
      </c>
      <c r="G14" s="98">
        <f>SUMIF('Grima E. (Ghawdex)'!$D$23:$D$39,B14,'Grima E. (Ghawdex)'!$Q$23:$Q$39)</f>
        <v>0</v>
      </c>
      <c r="H14" s="98">
        <f>SUMIF('Apap Bologna J. (Ghawdex)'!$D$23:$D$39,B14,'Apap Bologna J. (Ghawdex)'!$Q$23:$Q$39)</f>
        <v>0</v>
      </c>
      <c r="I14" s="98">
        <f>SUMIF('Mallia M. (Ghawdex)'!$D$23:$D$39,B14,'Mallia M. (Ghawdex)'!$Q$23:$Q$39)</f>
        <v>0</v>
      </c>
      <c r="J14" s="98">
        <f>SUMIF('Scerri Herrera C (Ghawdex)'!$D$23:$D$39,B14,'Scerri Herrera C (Ghawdex)'!$Q$23:$Q$39)</f>
        <v>0</v>
      </c>
      <c r="K14" s="98"/>
      <c r="L14" s="98"/>
      <c r="M14" s="98"/>
      <c r="N14" s="98"/>
      <c r="O14" s="98"/>
      <c r="P14" s="98"/>
      <c r="Q14" s="98"/>
      <c r="R14" s="98"/>
      <c r="S14" s="99">
        <f t="shared" si="0"/>
        <v>0</v>
      </c>
      <c r="T14" s="100">
        <f t="shared" si="1"/>
        <v>0</v>
      </c>
      <c r="U14" s="101"/>
      <c r="V14" s="102"/>
    </row>
    <row r="15" spans="2:22" ht="15.75" customHeight="1">
      <c r="B15" s="103" t="s">
        <v>51</v>
      </c>
      <c r="C15" s="104">
        <f>SUMIF('Coppini P. (Ghawdex)'!$D$23:$D$39,B15,'Coppini P. (Ghawdex)'!$Q$23:$Q$39)</f>
        <v>0</v>
      </c>
      <c r="D15" s="104">
        <f>SUMIF('Grixti G. (Ghawdex)'!$D$23:$D$39,B15,'Grixti G. (Ghawdex)'!$Q$23:$Q$39)</f>
        <v>0</v>
      </c>
      <c r="E15" s="104">
        <f>SUMIF('Micallef Trigona A. (Ghawdex)'!$D$23:$D$39,B15,'Micallef Trigona A. (Ghawdex)'!$Q$23:$Q$39)</f>
        <v>0</v>
      </c>
      <c r="F15" s="104">
        <f>SUMIF('Ellul A. (Ghawdex)'!$D$23:$D$39,B15,'Ellul A. (Ghawdex)'!$Q$23:$Q$39)</f>
        <v>0</v>
      </c>
      <c r="G15" s="104">
        <f>SUMIF('Grima E. (Ghawdex)'!$D$23:$D$39,B15,'Grima E. (Ghawdex)'!$Q$23:$Q$39)</f>
        <v>67</v>
      </c>
      <c r="H15" s="104">
        <f>SUMIF('Apap Bologna J. (Ghawdex)'!$D$23:$D$39,B15,'Apap Bologna J. (Ghawdex)'!$Q$23:$Q$39)</f>
        <v>0</v>
      </c>
      <c r="I15" s="104">
        <f>SUMIF('Mallia M. (Ghawdex)'!$D$23:$D$39,B15,'Mallia M. (Ghawdex)'!$Q$23:$Q$39)</f>
        <v>0</v>
      </c>
      <c r="J15" s="104">
        <f>SUMIF('Scerri Herrera C (Ghawdex)'!$D$23:$D$39,B15,'Scerri Herrera C (Ghawdex)'!$Q$23:$Q$39)</f>
        <v>11</v>
      </c>
      <c r="K15" s="104"/>
      <c r="L15" s="104"/>
      <c r="M15" s="104"/>
      <c r="N15" s="104"/>
      <c r="O15" s="104"/>
      <c r="P15" s="104"/>
      <c r="Q15" s="104"/>
      <c r="R15" s="104"/>
      <c r="S15" s="105">
        <f t="shared" si="0"/>
        <v>78</v>
      </c>
      <c r="T15" s="106">
        <f t="shared" si="1"/>
        <v>0.05309734513274336</v>
      </c>
      <c r="U15" s="107">
        <f>SUM(S13:S15)</f>
        <v>80</v>
      </c>
      <c r="V15" s="108">
        <f>U15/$S$27</f>
        <v>0.05445881552076242</v>
      </c>
    </row>
    <row r="16" spans="2:22" ht="15.75" customHeight="1">
      <c r="B16" s="91" t="s">
        <v>9</v>
      </c>
      <c r="C16" s="92">
        <f>SUMIF('Coppini P. (Ghawdex)'!$D$23:$D$39,B16,'Coppini P. (Ghawdex)'!$Q$23:$Q$39)</f>
        <v>0</v>
      </c>
      <c r="D16" s="92">
        <f>SUMIF('Grixti G. (Ghawdex)'!$D$23:$D$39,B16,'Grixti G. (Ghawdex)'!$Q$23:$Q$39)</f>
        <v>1</v>
      </c>
      <c r="E16" s="92">
        <f>SUMIF('Micallef Trigona A. (Ghawdex)'!$D$23:$D$39,B16,'Micallef Trigona A. (Ghawdex)'!$Q$23:$Q$39)</f>
        <v>0</v>
      </c>
      <c r="F16" s="92">
        <f>SUMIF('Ellul A. (Ghawdex)'!$D$23:$D$39,B16,'Ellul A. (Ghawdex)'!$Q$23:$Q$39)</f>
        <v>0</v>
      </c>
      <c r="G16" s="92">
        <f>SUMIF('Grima E. (Ghawdex)'!$D$23:$D$39,B16,'Grima E. (Ghawdex)'!$Q$23:$Q$39)</f>
        <v>0</v>
      </c>
      <c r="H16" s="92">
        <f>SUMIF('Apap Bologna J. (Ghawdex)'!$D$23:$D$39,B16,'Apap Bologna J. (Ghawdex)'!$Q$23:$Q$39)</f>
        <v>0</v>
      </c>
      <c r="I16" s="92">
        <f>SUMIF('Mallia M. (Ghawdex)'!$D$23:$D$39,B16,'Mallia M. (Ghawdex)'!$Q$23:$Q$39)</f>
        <v>0</v>
      </c>
      <c r="J16" s="92">
        <f>SUMIF('Scerri Herrera C (Ghawdex)'!$D$23:$D$39,B16,'Scerri Herrera C (Ghawdex)'!$Q$23:$Q$39)</f>
        <v>0</v>
      </c>
      <c r="K16" s="92"/>
      <c r="L16" s="92"/>
      <c r="M16" s="92"/>
      <c r="N16" s="92"/>
      <c r="O16" s="92"/>
      <c r="P16" s="92"/>
      <c r="Q16" s="92"/>
      <c r="R16" s="92"/>
      <c r="S16" s="93">
        <f t="shared" si="0"/>
        <v>1</v>
      </c>
      <c r="T16" s="94">
        <f t="shared" si="1"/>
        <v>0.0006807351940095302</v>
      </c>
      <c r="U16" s="95"/>
      <c r="V16" s="96"/>
    </row>
    <row r="17" spans="2:22" ht="15.75" customHeight="1">
      <c r="B17" s="97" t="s">
        <v>52</v>
      </c>
      <c r="C17" s="98">
        <f>SUMIF('Coppini P. (Ghawdex)'!$D$23:$D$39,B17,'Coppini P. (Ghawdex)'!$Q$23:$Q$39)</f>
        <v>0</v>
      </c>
      <c r="D17" s="98">
        <f>SUMIF('Grixti G. (Ghawdex)'!$D$23:$D$39,B17,'Grixti G. (Ghawdex)'!$Q$23:$Q$39)</f>
        <v>0</v>
      </c>
      <c r="E17" s="98">
        <f>SUMIF('Micallef Trigona A. (Ghawdex)'!$D$23:$D$39,B17,'Micallef Trigona A. (Ghawdex)'!$Q$23:$Q$39)</f>
        <v>0</v>
      </c>
      <c r="F17" s="98">
        <f>SUMIF('Ellul A. (Ghawdex)'!$D$23:$D$39,B17,'Ellul A. (Ghawdex)'!$Q$23:$Q$39)</f>
        <v>0</v>
      </c>
      <c r="G17" s="98">
        <f>SUMIF('Grima E. (Ghawdex)'!$D$23:$D$39,B17,'Grima E. (Ghawdex)'!$Q$23:$Q$39)</f>
        <v>0</v>
      </c>
      <c r="H17" s="98">
        <f>SUMIF('Apap Bologna J. (Ghawdex)'!$D$23:$D$39,B17,'Apap Bologna J. (Ghawdex)'!$Q$23:$Q$39)</f>
        <v>0</v>
      </c>
      <c r="I17" s="98">
        <f>SUMIF('Mallia M. (Ghawdex)'!$D$23:$D$39,B17,'Mallia M. (Ghawdex)'!$Q$23:$Q$39)</f>
        <v>0</v>
      </c>
      <c r="J17" s="98">
        <f>SUMIF('Scerri Herrera C (Ghawdex)'!$D$23:$D$39,B17,'Scerri Herrera C (Ghawdex)'!$Q$23:$Q$39)</f>
        <v>0</v>
      </c>
      <c r="K17" s="98"/>
      <c r="L17" s="98"/>
      <c r="M17" s="98"/>
      <c r="N17" s="98"/>
      <c r="O17" s="98"/>
      <c r="P17" s="98"/>
      <c r="Q17" s="98"/>
      <c r="R17" s="98"/>
      <c r="S17" s="99">
        <f t="shared" si="0"/>
        <v>0</v>
      </c>
      <c r="T17" s="100">
        <f t="shared" si="1"/>
        <v>0</v>
      </c>
      <c r="U17" s="101"/>
      <c r="V17" s="102"/>
    </row>
    <row r="18" spans="2:22" ht="15.75" customHeight="1">
      <c r="B18" s="97" t="s">
        <v>53</v>
      </c>
      <c r="C18" s="98">
        <f>SUMIF('Coppini P. (Ghawdex)'!$D$23:$D$39,B18,'Coppini P. (Ghawdex)'!$Q$23:$Q$39)</f>
        <v>0</v>
      </c>
      <c r="D18" s="98">
        <f>SUMIF('Grixti G. (Ghawdex)'!$D$23:$D$39,B18,'Grixti G. (Ghawdex)'!$Q$23:$Q$39)</f>
        <v>2</v>
      </c>
      <c r="E18" s="98">
        <f>SUMIF('Micallef Trigona A. (Ghawdex)'!$D$23:$D$39,B18,'Micallef Trigona A. (Ghawdex)'!$Q$23:$Q$39)</f>
        <v>0</v>
      </c>
      <c r="F18" s="98">
        <f>SUMIF('Ellul A. (Ghawdex)'!$D$23:$D$39,B18,'Ellul A. (Ghawdex)'!$Q$23:$Q$39)</f>
        <v>0</v>
      </c>
      <c r="G18" s="98">
        <f>SUMIF('Grima E. (Ghawdex)'!$D$23:$D$39,B18,'Grima E. (Ghawdex)'!$Q$23:$Q$39)</f>
        <v>9</v>
      </c>
      <c r="H18" s="98">
        <f>SUMIF('Apap Bologna J. (Ghawdex)'!$D$23:$D$39,B18,'Apap Bologna J. (Ghawdex)'!$Q$23:$Q$39)</f>
        <v>0</v>
      </c>
      <c r="I18" s="98">
        <f>SUMIF('Mallia M. (Ghawdex)'!$D$23:$D$39,B18,'Mallia M. (Ghawdex)'!$Q$23:$Q$39)</f>
        <v>0</v>
      </c>
      <c r="J18" s="98">
        <f>SUMIF('Scerri Herrera C (Ghawdex)'!$D$23:$D$39,B18,'Scerri Herrera C (Ghawdex)'!$Q$23:$Q$39)</f>
        <v>0</v>
      </c>
      <c r="K18" s="98"/>
      <c r="L18" s="98"/>
      <c r="M18" s="98"/>
      <c r="N18" s="98"/>
      <c r="O18" s="98"/>
      <c r="P18" s="98"/>
      <c r="Q18" s="98"/>
      <c r="R18" s="98"/>
      <c r="S18" s="99">
        <f t="shared" si="0"/>
        <v>11</v>
      </c>
      <c r="T18" s="100">
        <f t="shared" si="1"/>
        <v>0.007488087134104833</v>
      </c>
      <c r="U18" s="101"/>
      <c r="V18" s="102"/>
    </row>
    <row r="19" spans="2:22" ht="15.75" customHeight="1">
      <c r="B19" s="97" t="s">
        <v>54</v>
      </c>
      <c r="C19" s="98">
        <f>SUMIF('Coppini P. (Ghawdex)'!$D$23:$D$39,B19,'Coppini P. (Ghawdex)'!$Q$23:$Q$39)</f>
        <v>0</v>
      </c>
      <c r="D19" s="98">
        <f>SUMIF('Grixti G. (Ghawdex)'!$D$23:$D$39,B19,'Grixti G. (Ghawdex)'!$Q$23:$Q$39)</f>
        <v>6</v>
      </c>
      <c r="E19" s="98">
        <f>SUMIF('Micallef Trigona A. (Ghawdex)'!$D$23:$D$39,B19,'Micallef Trigona A. (Ghawdex)'!$Q$23:$Q$39)</f>
        <v>0</v>
      </c>
      <c r="F19" s="98">
        <f>SUMIF('Ellul A. (Ghawdex)'!$D$23:$D$39,B19,'Ellul A. (Ghawdex)'!$Q$23:$Q$39)</f>
        <v>0</v>
      </c>
      <c r="G19" s="98">
        <f>SUMIF('Grima E. (Ghawdex)'!$D$23:$D$39,B19,'Grima E. (Ghawdex)'!$Q$23:$Q$39)</f>
        <v>13</v>
      </c>
      <c r="H19" s="98">
        <f>SUMIF('Apap Bologna J. (Ghawdex)'!$D$23:$D$39,B19,'Apap Bologna J. (Ghawdex)'!$Q$23:$Q$39)</f>
        <v>0</v>
      </c>
      <c r="I19" s="98">
        <f>SUMIF('Mallia M. (Ghawdex)'!$D$23:$D$39,B19,'Mallia M. (Ghawdex)'!$Q$23:$Q$39)</f>
        <v>0</v>
      </c>
      <c r="J19" s="98">
        <f>SUMIF('Scerri Herrera C (Ghawdex)'!$D$23:$D$39,B19,'Scerri Herrera C (Ghawdex)'!$Q$23:$Q$39)</f>
        <v>1</v>
      </c>
      <c r="K19" s="98"/>
      <c r="L19" s="98"/>
      <c r="M19" s="98"/>
      <c r="N19" s="98"/>
      <c r="O19" s="98"/>
      <c r="P19" s="98"/>
      <c r="Q19" s="98"/>
      <c r="R19" s="98"/>
      <c r="S19" s="99">
        <f t="shared" si="0"/>
        <v>20</v>
      </c>
      <c r="T19" s="100">
        <f t="shared" si="1"/>
        <v>0.013614703880190605</v>
      </c>
      <c r="U19" s="101"/>
      <c r="V19" s="102"/>
    </row>
    <row r="20" spans="2:22" ht="15.75" customHeight="1">
      <c r="B20" s="103" t="s">
        <v>55</v>
      </c>
      <c r="C20" s="104">
        <f>SUMIF('Coppini P. (Ghawdex)'!$D$23:$D$39,B20,'Coppini P. (Ghawdex)'!$Q$23:$Q$39)</f>
        <v>0</v>
      </c>
      <c r="D20" s="104">
        <f>SUMIF('Grixti G. (Ghawdex)'!$D$23:$D$39,B20,'Grixti G. (Ghawdex)'!$Q$23:$Q$39)</f>
        <v>9</v>
      </c>
      <c r="E20" s="104">
        <f>SUMIF('Micallef Trigona A. (Ghawdex)'!$D$23:$D$39,B20,'Micallef Trigona A. (Ghawdex)'!$Q$23:$Q$39)</f>
        <v>0</v>
      </c>
      <c r="F20" s="104">
        <f>SUMIF('Ellul A. (Ghawdex)'!$D$23:$D$39,B20,'Ellul A. (Ghawdex)'!$Q$23:$Q$39)</f>
        <v>0</v>
      </c>
      <c r="G20" s="104">
        <f>SUMIF('Grima E. (Ghawdex)'!$D$23:$D$39,B20,'Grima E. (Ghawdex)'!$Q$23:$Q$39)</f>
        <v>0</v>
      </c>
      <c r="H20" s="104">
        <f>SUMIF('Apap Bologna J. (Ghawdex)'!$D$23:$D$39,B20,'Apap Bologna J. (Ghawdex)'!$Q$23:$Q$39)</f>
        <v>0</v>
      </c>
      <c r="I20" s="104">
        <f>SUMIF('Mallia M. (Ghawdex)'!$D$23:$D$39,B20,'Mallia M. (Ghawdex)'!$Q$23:$Q$39)</f>
        <v>0</v>
      </c>
      <c r="J20" s="104">
        <f>SUMIF('Scerri Herrera C (Ghawdex)'!$D$23:$D$39,B20,'Scerri Herrera C (Ghawdex)'!$Q$23:$Q$39)</f>
        <v>0</v>
      </c>
      <c r="K20" s="104"/>
      <c r="L20" s="104"/>
      <c r="M20" s="104"/>
      <c r="N20" s="104"/>
      <c r="O20" s="104"/>
      <c r="P20" s="104"/>
      <c r="Q20" s="104"/>
      <c r="R20" s="104"/>
      <c r="S20" s="105">
        <f t="shared" si="0"/>
        <v>9</v>
      </c>
      <c r="T20" s="106">
        <f t="shared" si="1"/>
        <v>0.006126616746085773</v>
      </c>
      <c r="U20" s="107">
        <f>SUM(S16:S20)</f>
        <v>41</v>
      </c>
      <c r="V20" s="108">
        <f>U20/$S$27</f>
        <v>0.027910142954390742</v>
      </c>
    </row>
    <row r="21" spans="2:22" ht="15.75" customHeight="1">
      <c r="B21" s="91" t="s">
        <v>56</v>
      </c>
      <c r="C21" s="92">
        <f>SUMIF('Coppini P. (Ghawdex)'!$D$23:$D$39,B21,'Coppini P. (Ghawdex)'!$Q$23:$Q$39)</f>
        <v>0</v>
      </c>
      <c r="D21" s="92">
        <f>SUMIF('Grixti G. (Ghawdex)'!$D$23:$D$39,B21,'Grixti G. (Ghawdex)'!$Q$23:$Q$39)</f>
        <v>0</v>
      </c>
      <c r="E21" s="92">
        <f>SUMIF('Micallef Trigona A. (Ghawdex)'!$D$23:$D$39,B21,'Micallef Trigona A. (Ghawdex)'!$Q$23:$Q$39)</f>
        <v>0</v>
      </c>
      <c r="F21" s="92">
        <f>SUMIF('Ellul A. (Ghawdex)'!$D$23:$D$39,B21,'Ellul A. (Ghawdex)'!$Q$23:$Q$39)</f>
        <v>233</v>
      </c>
      <c r="G21" s="92">
        <f>SUMIF('Grima E. (Ghawdex)'!$D$23:$D$39,B21,'Grima E. (Ghawdex)'!$Q$23:$Q$39)</f>
        <v>62</v>
      </c>
      <c r="H21" s="92">
        <f>SUMIF('Apap Bologna J. (Ghawdex)'!$D$23:$D$39,B21,'Apap Bologna J. (Ghawdex)'!$Q$23:$Q$39)</f>
        <v>0</v>
      </c>
      <c r="I21" s="92">
        <f>SUMIF('Mallia M. (Ghawdex)'!$D$23:$D$39,B21,'Mallia M. (Ghawdex)'!$Q$23:$Q$39)</f>
        <v>0</v>
      </c>
      <c r="J21" s="92">
        <f>SUMIF('Scerri Herrera C (Ghawdex)'!$D$23:$D$39,B21,'Scerri Herrera C (Ghawdex)'!$Q$23:$Q$39)</f>
        <v>8</v>
      </c>
      <c r="K21" s="92"/>
      <c r="L21" s="92"/>
      <c r="M21" s="92"/>
      <c r="N21" s="92"/>
      <c r="O21" s="92"/>
      <c r="P21" s="92"/>
      <c r="Q21" s="92"/>
      <c r="R21" s="92"/>
      <c r="S21" s="93">
        <f t="shared" si="0"/>
        <v>303</v>
      </c>
      <c r="T21" s="94">
        <f t="shared" si="1"/>
        <v>0.20626276378488767</v>
      </c>
      <c r="U21" s="95"/>
      <c r="V21" s="96"/>
    </row>
    <row r="22" spans="2:22" ht="15.75" customHeight="1">
      <c r="B22" s="103" t="s">
        <v>57</v>
      </c>
      <c r="C22" s="104">
        <f>SUMIF('Coppini P. (Ghawdex)'!$D$23:$D$39,B22,'Coppini P. (Ghawdex)'!$Q$23:$Q$39)</f>
        <v>0</v>
      </c>
      <c r="D22" s="104">
        <f>SUMIF('Grixti G. (Ghawdex)'!$D$23:$D$39,B22,'Grixti G. (Ghawdex)'!$Q$23:$Q$39)</f>
        <v>17</v>
      </c>
      <c r="E22" s="104">
        <f>SUMIF('Micallef Trigona A. (Ghawdex)'!$D$23:$D$39,B22,'Micallef Trigona A. (Ghawdex)'!$Q$23:$Q$39)</f>
        <v>0</v>
      </c>
      <c r="F22" s="104">
        <f>SUMIF('Ellul A. (Ghawdex)'!$D$23:$D$39,B22,'Ellul A. (Ghawdex)'!$Q$23:$Q$39)</f>
        <v>0</v>
      </c>
      <c r="G22" s="104">
        <f>SUMIF('Grima E. (Ghawdex)'!$D$23:$D$39,B22,'Grima E. (Ghawdex)'!$Q$23:$Q$39)</f>
        <v>0</v>
      </c>
      <c r="H22" s="104">
        <f>SUMIF('Apap Bologna J. (Ghawdex)'!$D$23:$D$39,B22,'Apap Bologna J. (Ghawdex)'!$Q$23:$Q$39)</f>
        <v>0</v>
      </c>
      <c r="I22" s="104">
        <f>SUMIF('Mallia M. (Ghawdex)'!$D$23:$D$39,B22,'Mallia M. (Ghawdex)'!$Q$23:$Q$39)</f>
        <v>0</v>
      </c>
      <c r="J22" s="104">
        <f>SUMIF('Scerri Herrera C (Ghawdex)'!$D$23:$D$39,B22,'Scerri Herrera C (Ghawdex)'!$Q$23:$Q$39)</f>
        <v>1</v>
      </c>
      <c r="K22" s="104"/>
      <c r="L22" s="104"/>
      <c r="M22" s="104"/>
      <c r="N22" s="104"/>
      <c r="O22" s="104"/>
      <c r="P22" s="104"/>
      <c r="Q22" s="104"/>
      <c r="R22" s="104"/>
      <c r="S22" s="105">
        <f t="shared" si="0"/>
        <v>18</v>
      </c>
      <c r="T22" s="106">
        <f t="shared" si="1"/>
        <v>0.012253233492171545</v>
      </c>
      <c r="U22" s="107">
        <f>SUM(S21:S22)</f>
        <v>321</v>
      </c>
      <c r="V22" s="108">
        <f>U22/$S$27</f>
        <v>0.21851599727705923</v>
      </c>
    </row>
    <row r="23" spans="2:22" ht="15.75" customHeight="1">
      <c r="B23" s="91" t="s">
        <v>23</v>
      </c>
      <c r="C23" s="92">
        <f>SUMIF('Coppini P. (Ghawdex)'!$D$23:$D$39,B23,'Coppini P. (Ghawdex)'!$Q$23:$Q$39)</f>
        <v>0</v>
      </c>
      <c r="D23" s="92">
        <f>SUMIF('Grixti G. (Ghawdex)'!$D$23:$D$39,B23,'Grixti G. (Ghawdex)'!$Q$23:$Q$39)</f>
        <v>15</v>
      </c>
      <c r="E23" s="92">
        <f>SUMIF('Micallef Trigona A. (Ghawdex)'!$D$23:$D$39,B23,'Micallef Trigona A. (Ghawdex)'!$Q$23:$Q$39)</f>
        <v>0</v>
      </c>
      <c r="F23" s="92">
        <f>SUMIF('Ellul A. (Ghawdex)'!$D$23:$D$39,B23,'Ellul A. (Ghawdex)'!$Q$23:$Q$39)</f>
        <v>1</v>
      </c>
      <c r="G23" s="92">
        <f>SUMIF('Grima E. (Ghawdex)'!$D$23:$D$39,B23,'Grima E. (Ghawdex)'!$Q$23:$Q$39)</f>
        <v>480</v>
      </c>
      <c r="H23" s="92">
        <f>SUMIF('Apap Bologna J. (Ghawdex)'!$D$23:$D$39,B23,'Apap Bologna J. (Ghawdex)'!$Q$23:$Q$39)</f>
        <v>0</v>
      </c>
      <c r="I23" s="92">
        <f>SUMIF('Mallia M. (Ghawdex)'!$D$23:$D$39,B23,'Mallia M. (Ghawdex)'!$Q$23:$Q$39)</f>
        <v>0</v>
      </c>
      <c r="J23" s="92">
        <f>SUMIF('Scerri Herrera C (Ghawdex)'!$D$23:$D$39,B23,'Scerri Herrera C (Ghawdex)'!$Q$23:$Q$39)</f>
        <v>36</v>
      </c>
      <c r="K23" s="92"/>
      <c r="L23" s="92"/>
      <c r="M23" s="92"/>
      <c r="N23" s="92"/>
      <c r="O23" s="92"/>
      <c r="P23" s="92"/>
      <c r="Q23" s="92"/>
      <c r="R23" s="92"/>
      <c r="S23" s="93">
        <f>SUM(C23:R23)</f>
        <v>532</v>
      </c>
      <c r="T23" s="109">
        <f t="shared" si="1"/>
        <v>0.36215112321307014</v>
      </c>
      <c r="U23" s="110">
        <f>SUM(S23)</f>
        <v>532</v>
      </c>
      <c r="V23" s="111">
        <f>U23/$S$27</f>
        <v>0.36215112321307014</v>
      </c>
    </row>
    <row r="24" spans="2:22" ht="15.75" customHeight="1">
      <c r="B24" s="91" t="s">
        <v>129</v>
      </c>
      <c r="C24" s="92">
        <f>SUMIF('Coppini P. (Ghawdex)'!$D$23:$D$39,B24,'Coppini P. (Ghawdex)'!$Q$23:$Q$39)</f>
        <v>0</v>
      </c>
      <c r="D24" s="92">
        <f>SUMIF('Grixti G. (Ghawdex)'!$D$23:$D$39,B24,'Grixti G. (Ghawdex)'!$Q$23:$Q$39)</f>
        <v>0</v>
      </c>
      <c r="E24" s="92">
        <f>SUMIF('Micallef Trigona A. (Ghawdex)'!$D$23:$D$39,B24,'Micallef Trigona A. (Ghawdex)'!$Q$23:$Q$39)</f>
        <v>0</v>
      </c>
      <c r="F24" s="92">
        <f>SUMIF('Ellul A. (Ghawdex)'!$D$23:$D$39,B24,'Ellul A. (Ghawdex)'!$Q$23:$Q$39)</f>
        <v>0</v>
      </c>
      <c r="G24" s="92">
        <f>SUMIF('Grima E. (Ghawdex)'!$D$23:$D$39,B24,'Grima E. (Ghawdex)'!$Q$23:$Q$39)</f>
        <v>11</v>
      </c>
      <c r="H24" s="92">
        <f>SUMIF('Apap Bologna J. (Ghawdex)'!$D$23:$D$39,B24,'Apap Bologna J. (Ghawdex)'!$Q$23:$Q$39)</f>
        <v>0</v>
      </c>
      <c r="I24" s="92">
        <f>SUMIF('Mallia M. (Ghawdex)'!$D$23:$D$39,B24,'Mallia M. (Ghawdex)'!$Q$23:$Q$39)</f>
        <v>0</v>
      </c>
      <c r="J24" s="92">
        <f>SUMIF('Scerri Herrera C (Ghawdex)'!$D$23:$D$39,B24,'Scerri Herrera C (Ghawdex)'!$Q$23:$Q$39)</f>
        <v>0</v>
      </c>
      <c r="K24" s="92"/>
      <c r="L24" s="92"/>
      <c r="M24" s="92"/>
      <c r="N24" s="92"/>
      <c r="O24" s="92"/>
      <c r="P24" s="92"/>
      <c r="Q24" s="92"/>
      <c r="R24" s="92"/>
      <c r="S24" s="93">
        <f t="shared" si="0"/>
        <v>11</v>
      </c>
      <c r="T24" s="109">
        <f t="shared" si="1"/>
        <v>0.007488087134104833</v>
      </c>
      <c r="U24" s="110">
        <f>SUM(S24)</f>
        <v>11</v>
      </c>
      <c r="V24" s="111">
        <f>U24/$S$27</f>
        <v>0.007488087134104833</v>
      </c>
    </row>
    <row r="25" spans="2:22" ht="15.75" customHeight="1">
      <c r="B25" s="91" t="s">
        <v>130</v>
      </c>
      <c r="C25" s="92">
        <f>SUMIF('Coppini P. (Ghawdex)'!$D$23:$D$39,B25,'Coppini P. (Ghawdex)'!$Q$23:$Q$39)</f>
        <v>0</v>
      </c>
      <c r="D25" s="92">
        <f>SUMIF('Grixti G. (Ghawdex)'!$D$23:$D$39,B25,'Grixti G. (Ghawdex)'!$Q$23:$Q$39)</f>
        <v>0</v>
      </c>
      <c r="E25" s="92">
        <f>SUMIF('Micallef Trigona A. (Ghawdex)'!$D$23:$D$39,B25,'Micallef Trigona A. (Ghawdex)'!$Q$23:$Q$39)</f>
        <v>0</v>
      </c>
      <c r="F25" s="92">
        <f>SUMIF('Ellul A. (Ghawdex)'!$D$23:$D$39,B25,'Ellul A. (Ghawdex)'!$Q$23:$Q$39)</f>
        <v>0</v>
      </c>
      <c r="G25" s="92">
        <f>SUMIF('Grima E. (Ghawdex)'!$D$23:$D$39,B25,'Grima E. (Ghawdex)'!$Q$23:$Q$39)</f>
        <v>0</v>
      </c>
      <c r="H25" s="92">
        <f>SUMIF('Apap Bologna J. (Ghawdex)'!$D$23:$D$39,B25,'Apap Bologna J. (Ghawdex)'!$Q$23:$Q$39)</f>
        <v>0</v>
      </c>
      <c r="I25" s="92">
        <f>SUMIF('Mallia M. (Ghawdex)'!$D$23:$D$39,B25,'Mallia M. (Ghawdex)'!$Q$23:$Q$39)</f>
        <v>0</v>
      </c>
      <c r="J25" s="92">
        <f>SUMIF('Scerri Herrera C (Ghawdex)'!$D$23:$D$39,B25,'Scerri Herrera C (Ghawdex)'!$Q$23:$Q$39)</f>
        <v>0</v>
      </c>
      <c r="K25" s="92"/>
      <c r="L25" s="92"/>
      <c r="M25" s="92"/>
      <c r="N25" s="92"/>
      <c r="O25" s="92"/>
      <c r="P25" s="92"/>
      <c r="Q25" s="92"/>
      <c r="R25" s="92"/>
      <c r="S25" s="93">
        <f>SUM(C25:R25)</f>
        <v>0</v>
      </c>
      <c r="T25" s="109">
        <f t="shared" si="1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131</v>
      </c>
      <c r="C26" s="92">
        <f>SUMIF('Coppini P. (Ghawdex)'!$D$23:$D$39,B26,'Coppini P. (Ghawdex)'!$Q$23:$Q$39)</f>
        <v>0</v>
      </c>
      <c r="D26" s="92">
        <f>SUMIF('Grixti G. (Ghawdex)'!$D$23:$D$39,B26,'Grixti G. (Ghawdex)'!$Q$23:$Q$39)</f>
        <v>0</v>
      </c>
      <c r="E26" s="92">
        <f>SUMIF('Micallef Trigona A. (Ghawdex)'!$D$23:$D$39,B26,'Micallef Trigona A. (Ghawdex)'!$Q$23:$Q$39)</f>
        <v>0</v>
      </c>
      <c r="F26" s="92">
        <f>SUMIF('Ellul A. (Ghawdex)'!$D$23:$D$39,B26,'Ellul A. (Ghawdex)'!$Q$23:$Q$39)</f>
        <v>0</v>
      </c>
      <c r="G26" s="92">
        <f>SUMIF('Grima E. (Ghawdex)'!$D$23:$D$39,B26,'Grima E. (Ghawdex)'!$Q$23:$Q$39)</f>
        <v>0</v>
      </c>
      <c r="H26" s="92">
        <f>SUMIF('Apap Bologna J. (Ghawdex)'!$D$23:$D$39,B26,'Apap Bologna J. (Ghawdex)'!$Q$23:$Q$39)</f>
        <v>0</v>
      </c>
      <c r="I26" s="92">
        <f>SUMIF('Mallia M. (Ghawdex)'!$D$23:$D$39,B26,'Mallia M. (Ghawdex)'!$Q$23:$Q$39)</f>
        <v>0</v>
      </c>
      <c r="J26" s="92">
        <f>SUMIF('Scerri Herrera C (Ghawdex)'!$D$23:$D$39,B26,'Scerri Herrera C (Ghawdex)'!$Q$23:$Q$39)</f>
        <v>0</v>
      </c>
      <c r="K26" s="92"/>
      <c r="L26" s="92"/>
      <c r="M26" s="92"/>
      <c r="N26" s="92"/>
      <c r="O26" s="92"/>
      <c r="P26" s="92"/>
      <c r="Q26" s="92"/>
      <c r="R26" s="92"/>
      <c r="S26" s="93">
        <f t="shared" si="0"/>
        <v>0</v>
      </c>
      <c r="T26" s="109">
        <f t="shared" si="1"/>
        <v>0</v>
      </c>
      <c r="U26" s="110">
        <f>SUM(S26)</f>
        <v>0</v>
      </c>
      <c r="V26" s="111">
        <f>U26/$S$27</f>
        <v>0</v>
      </c>
    </row>
    <row r="27" spans="2:22" ht="13.5" customHeight="1" thickBot="1">
      <c r="B27" s="112" t="s">
        <v>35</v>
      </c>
      <c r="C27" s="113">
        <f aca="true" t="shared" si="2" ref="C27:S27">SUM(C10:C26)</f>
        <v>155</v>
      </c>
      <c r="D27" s="113">
        <f t="shared" si="2"/>
        <v>55</v>
      </c>
      <c r="E27" s="113">
        <f t="shared" si="2"/>
        <v>56</v>
      </c>
      <c r="F27" s="113">
        <f t="shared" si="2"/>
        <v>262</v>
      </c>
      <c r="G27" s="113">
        <f t="shared" si="2"/>
        <v>759</v>
      </c>
      <c r="H27" s="113">
        <f t="shared" si="2"/>
        <v>9</v>
      </c>
      <c r="I27" s="113">
        <f t="shared" si="2"/>
        <v>80</v>
      </c>
      <c r="J27" s="113">
        <f t="shared" si="2"/>
        <v>93</v>
      </c>
      <c r="K27" s="113">
        <f t="shared" si="2"/>
        <v>0</v>
      </c>
      <c r="L27" s="113">
        <f t="shared" si="2"/>
        <v>0</v>
      </c>
      <c r="M27" s="113">
        <f t="shared" si="2"/>
        <v>0</v>
      </c>
      <c r="N27" s="113">
        <f t="shared" si="2"/>
        <v>0</v>
      </c>
      <c r="O27" s="113">
        <f t="shared" si="2"/>
        <v>0</v>
      </c>
      <c r="P27" s="113">
        <f t="shared" si="2"/>
        <v>0</v>
      </c>
      <c r="Q27" s="113">
        <f t="shared" si="2"/>
        <v>0</v>
      </c>
      <c r="R27" s="113">
        <f t="shared" si="2"/>
        <v>0</v>
      </c>
      <c r="S27" s="114">
        <f t="shared" si="2"/>
        <v>1469</v>
      </c>
      <c r="T27" s="10"/>
      <c r="U27" s="9"/>
      <c r="V27" s="11"/>
    </row>
    <row r="28" spans="3:22" ht="13.5" customHeight="1">
      <c r="C28" s="115">
        <f>C27/S27</f>
        <v>0.10551395507147719</v>
      </c>
      <c r="D28" s="116">
        <f>D27/S27</f>
        <v>0.037440435670524165</v>
      </c>
      <c r="E28" s="116">
        <f>E27/S27</f>
        <v>0.0381211708645337</v>
      </c>
      <c r="F28" s="116">
        <f>F27/S27</f>
        <v>0.17835262083049694</v>
      </c>
      <c r="G28" s="116">
        <f>G27/S27</f>
        <v>0.5166780122532335</v>
      </c>
      <c r="H28" s="116">
        <f>H27/S27</f>
        <v>0.006126616746085773</v>
      </c>
      <c r="I28" s="116">
        <f>I27/S27</f>
        <v>0.05445881552076242</v>
      </c>
      <c r="J28" s="116">
        <f>J27/S27</f>
        <v>0.06330837304288632</v>
      </c>
      <c r="K28" s="116">
        <f>K27/S27</f>
        <v>0</v>
      </c>
      <c r="L28" s="116">
        <f>L27/S27</f>
        <v>0</v>
      </c>
      <c r="M28" s="116">
        <f>M27/S27</f>
        <v>0</v>
      </c>
      <c r="N28" s="116">
        <f>N27/S27</f>
        <v>0</v>
      </c>
      <c r="O28" s="116">
        <f>O27/S27</f>
        <v>0</v>
      </c>
      <c r="P28" s="116">
        <f>P27/S27</f>
        <v>0</v>
      </c>
      <c r="Q28" s="116">
        <f>Q27/S27</f>
        <v>0</v>
      </c>
      <c r="R28" s="117">
        <f>R27/S27</f>
        <v>0</v>
      </c>
      <c r="S28" s="10"/>
      <c r="T28" s="8"/>
      <c r="U28" s="8"/>
      <c r="V28" s="8"/>
    </row>
    <row r="29" spans="11:18" ht="12.75">
      <c r="K29" t="e">
        <f aca="true" t="shared" si="3" ref="K29:R29">K28/$S$28</f>
        <v>#DIV/0!</v>
      </c>
      <c r="L29" t="e">
        <f t="shared" si="3"/>
        <v>#DIV/0!</v>
      </c>
      <c r="M29" t="e">
        <f t="shared" si="3"/>
        <v>#DIV/0!</v>
      </c>
      <c r="N29" t="e">
        <f t="shared" si="3"/>
        <v>#DIV/0!</v>
      </c>
      <c r="O29" t="e">
        <f t="shared" si="3"/>
        <v>#DIV/0!</v>
      </c>
      <c r="P29" t="e">
        <f t="shared" si="3"/>
        <v>#DIV/0!</v>
      </c>
      <c r="Q29" t="e">
        <f t="shared" si="3"/>
        <v>#DIV/0!</v>
      </c>
      <c r="R29" t="e">
        <f t="shared" si="3"/>
        <v>#DIV/0!</v>
      </c>
    </row>
  </sheetData>
  <sheetProtection/>
  <mergeCells count="4">
    <mergeCell ref="A3:V3"/>
    <mergeCell ref="A4:V4"/>
    <mergeCell ref="A5:V5"/>
    <mergeCell ref="A6:V6"/>
  </mergeCells>
  <printOptions/>
  <pageMargins left="0.75" right="0.44" top="0.52" bottom="0.5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C22">
      <selection activeCell="R50" sqref="R5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7.00390625" style="12" bestFit="1" customWidth="1"/>
    <col min="8" max="8" width="1.28515625" style="12" customWidth="1"/>
    <col min="9" max="9" width="4.421875" style="12" customWidth="1"/>
    <col min="10" max="10" width="1.28515625" style="12" customWidth="1"/>
    <col min="11" max="11" width="4.57421875" style="12" customWidth="1"/>
    <col min="12" max="12" width="1.28515625" style="12" customWidth="1"/>
    <col min="13" max="13" width="4.421875" style="12" customWidth="1"/>
    <col min="14" max="14" width="1.28515625" style="12" customWidth="1"/>
    <col min="15" max="15" width="4.28125" style="12" customWidth="1"/>
    <col min="16" max="16" width="1.7109375" style="12" customWidth="1"/>
    <col min="17" max="17" width="7.421875" style="12" customWidth="1"/>
    <col min="18" max="18" width="1.7109375" style="12" customWidth="1"/>
    <col min="19" max="19" width="4.0039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2" t="s">
        <v>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ht="6" customHeight="1"/>
    <row r="4" spans="2:22" ht="15.75" customHeight="1">
      <c r="B4" s="133" t="s">
        <v>10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2:22" ht="12" customHeight="1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ht="4.5" customHeight="1"/>
    <row r="7" spans="2:22" ht="12" customHeight="1" hidden="1"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DICEMBRU,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6" t="s">
        <v>149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</row>
    <row r="12" ht="6.75" customHeight="1" hidden="1"/>
    <row r="13" spans="2:22" ht="10.5" customHeight="1">
      <c r="B13" s="138" t="s">
        <v>132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'[1]Apap Bologna J.'!$Q$23</f>
        <v>52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52</v>
      </c>
      <c r="R23" s="5"/>
      <c r="S23" s="39"/>
      <c r="T23" s="5"/>
      <c r="U23" s="44">
        <f>IF(ISNUMBER(Q23),Q23,0)-IF(ISNUMBER(S23),S23,0)</f>
        <v>52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'[1]Apap Bologna J.'!$Q$24</f>
        <v>1</v>
      </c>
      <c r="H24" s="5"/>
      <c r="I24" s="40"/>
      <c r="J24" s="5"/>
      <c r="K24" s="40">
        <v>1</v>
      </c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aca="true" t="shared" si="1" ref="U24:U39">IF(ISNUMBER(Q24),Q24,0)-IF(ISNUMBER(S24),S24,0)</f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'[1]Apap Bologna J.'!$Q$25</f>
        <v>382</v>
      </c>
      <c r="H25" s="5"/>
      <c r="I25" s="40">
        <v>2</v>
      </c>
      <c r="J25" s="5"/>
      <c r="K25" s="40">
        <v>1</v>
      </c>
      <c r="L25" s="5"/>
      <c r="M25" s="40"/>
      <c r="N25" s="5"/>
      <c r="O25" s="40"/>
      <c r="P25" s="5"/>
      <c r="Q25" s="44">
        <f t="shared" si="0"/>
        <v>383</v>
      </c>
      <c r="R25" s="5"/>
      <c r="S25" s="40"/>
      <c r="T25" s="5"/>
      <c r="U25" s="44">
        <f t="shared" si="1"/>
        <v>383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'[1]Apap Bologna J.'!$Q$26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'[1]Apap Bologna J.'!$Q$27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'[1]Apap Bologna J.'!$Q$28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'[1]Apap Bologna J.'!$Q$29</f>
        <v>7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7</v>
      </c>
      <c r="R29" s="5"/>
      <c r="S29" s="40"/>
      <c r="T29" s="5"/>
      <c r="U29" s="44">
        <f t="shared" si="1"/>
        <v>7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'[1]Apap Bologna J.'!$Q$30</f>
        <v>32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32</v>
      </c>
      <c r="R30" s="5"/>
      <c r="S30" s="40"/>
      <c r="T30" s="5"/>
      <c r="U30" s="44">
        <f t="shared" si="1"/>
        <v>32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'[1]Apap Bologna J.'!$Q$31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'[1]Apap Bologna J.'!$Q$32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'[1]Apap Bologna J.'!$Q$33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'[1]Apap Bologna J.'!$Q$34</f>
        <v>6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6</v>
      </c>
      <c r="R34" s="5"/>
      <c r="S34" s="40"/>
      <c r="T34" s="5"/>
      <c r="U34" s="44">
        <f t="shared" si="1"/>
        <v>6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'[1]Apap Bologna J.'!$Q$35</f>
        <v>8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8</v>
      </c>
      <c r="R35" s="5"/>
      <c r="S35" s="40"/>
      <c r="T35" s="5"/>
      <c r="U35" s="44">
        <f t="shared" si="1"/>
        <v>8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'[1]Apap Bologna J.'!$Q$36</f>
        <v>676</v>
      </c>
      <c r="H36" s="5"/>
      <c r="I36" s="40">
        <v>30</v>
      </c>
      <c r="J36" s="5"/>
      <c r="K36" s="40">
        <v>44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662</v>
      </c>
      <c r="R36" s="5"/>
      <c r="S36" s="40"/>
      <c r="T36" s="5"/>
      <c r="U36" s="44">
        <f>IF(ISNUMBER(Q36),Q36,0)-IF(ISNUMBER(S36),S36,0)</f>
        <v>662</v>
      </c>
      <c r="V36" s="27"/>
    </row>
    <row r="37" spans="2:22" ht="15.75" customHeight="1">
      <c r="B37" s="25"/>
      <c r="C37" s="26">
        <v>15</v>
      </c>
      <c r="D37" s="26" t="s">
        <v>129</v>
      </c>
      <c r="E37" s="26"/>
      <c r="F37" s="5"/>
      <c r="G37" s="39">
        <f>'[1]Apap Bologna J.'!$Q$38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130</v>
      </c>
      <c r="E38" s="26"/>
      <c r="F38" s="5"/>
      <c r="G38" s="39">
        <f>'[1]Apap Bologna J.'!$Q$39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131</v>
      </c>
      <c r="E39" s="26"/>
      <c r="F39" s="5"/>
      <c r="G39" s="39">
        <f>'[1]Apap Bologna J.'!$Q$39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1164</v>
      </c>
      <c r="H41" s="44"/>
      <c r="I41" s="45">
        <f>SUM(I23:I39)</f>
        <v>32</v>
      </c>
      <c r="J41" s="44"/>
      <c r="K41" s="45">
        <f>SUM(K23:K39)</f>
        <v>46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1150</v>
      </c>
      <c r="R41" s="44"/>
      <c r="S41" s="45">
        <f>SUM(S23:S39)</f>
        <v>0</v>
      </c>
      <c r="T41" s="44"/>
      <c r="U41" s="45">
        <f>SUM(U23:U39)</f>
        <v>1150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5" t="s">
        <v>17</v>
      </c>
      <c r="D49" s="135"/>
      <c r="E49" s="135"/>
      <c r="K49" s="5"/>
      <c r="L49" s="29" t="s">
        <v>58</v>
      </c>
      <c r="O49" s="30"/>
      <c r="R49" s="43" t="s">
        <v>154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B2:V2"/>
    <mergeCell ref="B4:V4"/>
    <mergeCell ref="B5:V5"/>
    <mergeCell ref="C49:E49"/>
    <mergeCell ref="B7:V7"/>
    <mergeCell ref="B11:V11"/>
    <mergeCell ref="B13:V13"/>
  </mergeCells>
  <printOptions/>
  <pageMargins left="0.75" right="0.75" top="1" bottom="0.53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5">
      <selection activeCell="S39" sqref="S39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2" t="s">
        <v>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ht="6" customHeight="1"/>
    <row r="4" spans="2:22" ht="15.75" customHeight="1">
      <c r="B4" s="133" t="s">
        <v>73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2:22" ht="12" customHeight="1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ht="4.5" customHeight="1"/>
    <row r="7" spans="2:22" ht="12" customHeight="1" hidden="1"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DICEMBRU,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36" t="s">
        <v>149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</row>
    <row r="12" ht="6.75" customHeight="1" hidden="1"/>
    <row r="13" spans="2:22" ht="10.5" customHeight="1">
      <c r="B13" s="138" t="s">
        <v>132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'[1]Cassar J.'!$Q$23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'[1]Cassar J.'!$Q$24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aca="true" t="shared" si="1" ref="U24:U39">IF(ISNUMBER(Q24),Q24,0)-IF(ISNUMBER(S24),S24,0)</f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'[1]Cassar J.'!$Q$25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'[1]Cassar J.'!$Q$26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'[1]Cassar J.'!$Q$27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'[1]Cassar J.'!$Q$28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'[1]Cassar J.'!$Q$29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'[1]Cassar J.'!$Q$30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'[1]Cassar J.'!$Q$31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'[1]Cassar J.'!$Q$32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'[1]Cassar J.'!$Q$33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'[1]Cassar J.'!$Q$34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'[1]Cassar J.'!$Q$35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'[1]Cassar J.'!$Q$36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129</v>
      </c>
      <c r="E37" s="26"/>
      <c r="F37" s="5"/>
      <c r="G37" s="39">
        <f>'[1]Cassar J.'!$Q$37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130</v>
      </c>
      <c r="E38" s="26"/>
      <c r="F38" s="5"/>
      <c r="G38" s="39">
        <f>'[1]Cassar J.'!$Q$38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131</v>
      </c>
      <c r="E39" s="26"/>
      <c r="F39" s="5"/>
      <c r="G39" s="39">
        <f>'[1]Cassar J.'!$Q$39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0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0</v>
      </c>
      <c r="R41" s="44"/>
      <c r="S41" s="45">
        <f>SUM(S23:S39)</f>
        <v>0</v>
      </c>
      <c r="T41" s="44"/>
      <c r="U41" s="45">
        <f>SUM(U23:U39)</f>
        <v>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 thickBot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5" t="s">
        <v>17</v>
      </c>
      <c r="D49" s="135"/>
      <c r="E49" s="135"/>
      <c r="K49" s="5"/>
      <c r="L49" s="29" t="s">
        <v>58</v>
      </c>
      <c r="O49" s="30"/>
      <c r="R49" s="43" t="s">
        <v>121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B2:V2"/>
    <mergeCell ref="B5:V5"/>
    <mergeCell ref="B4:V4"/>
    <mergeCell ref="C49:E49"/>
    <mergeCell ref="B7:V7"/>
    <mergeCell ref="B11:V11"/>
    <mergeCell ref="B13:V13"/>
  </mergeCells>
  <printOptions/>
  <pageMargins left="0.75" right="0.75" top="1" bottom="0.5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fenem010</cp:lastModifiedBy>
  <cp:lastPrinted>2009-06-16T06:45:57Z</cp:lastPrinted>
  <dcterms:created xsi:type="dcterms:W3CDTF">2001-09-20T13:22:09Z</dcterms:created>
  <dcterms:modified xsi:type="dcterms:W3CDTF">2009-06-16T07:05:04Z</dcterms:modified>
  <cp:category/>
  <cp:version/>
  <cp:contentType/>
  <cp:contentStatus/>
</cp:coreProperties>
</file>